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"/>
    </mc:Choice>
  </mc:AlternateContent>
  <xr:revisionPtr revIDLastSave="0" documentId="8_{D81DB7F5-E2FF-46AB-A4F9-442F1FA03544}" xr6:coauthVersionLast="47" xr6:coauthVersionMax="47" xr10:uidLastSave="{00000000-0000-0000-0000-000000000000}"/>
  <bookViews>
    <workbookView xWindow="-120" yWindow="-120" windowWidth="29040" windowHeight="15840" xr2:uid="{8DA30289-03FB-4094-9CC8-89B2F2CC9E5C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L6" i="2"/>
  <c r="N6" i="2" s="1"/>
  <c r="I7" i="2"/>
  <c r="L7" i="2"/>
  <c r="N7" i="2" s="1"/>
  <c r="I5" i="2"/>
  <c r="L5" i="2"/>
  <c r="N5" i="2" s="1"/>
  <c r="I9" i="2"/>
  <c r="L9" i="2"/>
  <c r="P9" i="2" s="1"/>
  <c r="N9" i="2"/>
  <c r="I10" i="2"/>
  <c r="L10" i="2"/>
  <c r="N10" i="2" s="1"/>
  <c r="I8" i="2"/>
  <c r="L8" i="2"/>
  <c r="N8" i="2" s="1"/>
  <c r="D11" i="2"/>
  <c r="G11" i="2"/>
  <c r="H11" i="2"/>
  <c r="I12" i="2" s="1"/>
  <c r="J11" i="2"/>
  <c r="M11" i="2"/>
  <c r="I13" i="2" l="1"/>
  <c r="P6" i="2"/>
  <c r="P10" i="2"/>
  <c r="N13" i="2"/>
  <c r="Q12" i="2"/>
  <c r="L11" i="2"/>
  <c r="N12" i="2" s="1"/>
  <c r="P8" i="2"/>
  <c r="P7" i="2"/>
  <c r="P5" i="2"/>
  <c r="P11" i="2" l="1"/>
  <c r="R10" i="2"/>
  <c r="R9" i="2"/>
  <c r="R11" i="2"/>
  <c r="R5" i="2"/>
  <c r="R7" i="2"/>
  <c r="R6" i="2"/>
  <c r="R8" i="2"/>
  <c r="Q13" i="2" l="1"/>
  <c r="S13" i="2" s="1"/>
</calcChain>
</file>

<file path=xl/sharedStrings.xml><?xml version="1.0" encoding="utf-8"?>
<sst xmlns="http://schemas.openxmlformats.org/spreadsheetml/2006/main" count="91" uniqueCount="60">
  <si>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</si>
  <si>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</si>
  <si>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</si>
  <si>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</si>
  <si>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</si>
  <si>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</si>
  <si>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</si>
  <si>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</si>
  <si>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</si>
  <si>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</si>
  <si>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</si>
  <si>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</si>
  <si>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</si>
  <si>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</si>
  <si>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</si>
  <si>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</si>
  <si>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</si>
  <si>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</si>
  <si>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</si>
  <si>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</si>
  <si>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</si>
  <si>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</si>
  <si>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</si>
  <si>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</si>
  <si>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</si>
  <si>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</si>
  <si>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</si>
  <si>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050-016-300-001-00</t>
  </si>
  <si>
    <t>4758 MILLER RD</t>
  </si>
  <si>
    <t>WD</t>
  </si>
  <si>
    <t>03-ARM'S LENGTH</t>
  </si>
  <si>
    <t>AG1</t>
  </si>
  <si>
    <t>SINGLE WALL</t>
  </si>
  <si>
    <t>No</t>
  </si>
  <si>
    <t xml:space="preserve">  /  /    </t>
  </si>
  <si>
    <t>GENERAL AG 1</t>
  </si>
  <si>
    <t>050-024-100-008-00</t>
  </si>
  <si>
    <t>361 N CHAMBERS RD</t>
  </si>
  <si>
    <t>1 STORY</t>
  </si>
  <si>
    <t>080-027-100-001-00</t>
  </si>
  <si>
    <t>100 S M65</t>
  </si>
  <si>
    <t>2 STORY</t>
  </si>
  <si>
    <t>101-015-200-005-00</t>
  </si>
  <si>
    <t>1368 LAIDLAW RD</t>
  </si>
  <si>
    <t>1 + STORY</t>
  </si>
  <si>
    <t>101-028-400-001-50</t>
  </si>
  <si>
    <t>1582 MEADOW RD</t>
  </si>
  <si>
    <t>141-A10-002-001-00</t>
  </si>
  <si>
    <t>300 W SHERMAN ST</t>
  </si>
  <si>
    <t>Yes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</si>
  <si>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</si>
  <si>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</si>
  <si>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</si>
  <si>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</si>
  <si>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</si>
  <si>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</si>
  <si>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</si>
  <si>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</si>
  <si>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Using 0.600</t>
  </si>
  <si>
    <t>Grant Township Agricultural ECF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</si>
</sst>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0" borderId="0" xfId="0" applyFont="1"/>
    <xf numFmtId="6" fontId="0" fillId="0" borderId="0" xfId="0" applyNumberFormat="1"/>
    <xf numFmtId="6" fontId="0" fillId="0" borderId="0" xfId="0" applyNumberFormat="1"/>
    <xf numFmtId="6" fontId="0" fillId="0" borderId="0" xfId="0" applyNumberFormat="1"/>
    <xf numFmtId="38" fontId="0" fillId="0" borderId="0" xfId="0" applyNumberFormat="1"/>
    <xf numFmtId="6" fontId="0" fillId="0" borderId="0" xfId="0" applyNumberFormat="1"/>
    <xf numFmtId="6" fontId="0" fillId="0" borderId="0" xfId="0" applyNumberFormat="1"/>
    <xf numFmtId="6" fontId="0" fillId="0" borderId="0" xfId="0" applyNumberFormat="1"/>
    <xf numFmtId="6" fontId="0" fillId="0" borderId="0" xfId="0" applyNumberFormat="1"/>
    <xf numFmtId="0" fontId="0" fillId="0" borderId="0" xfId="0"/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8" fontId="0" fillId="0" borderId="0" xfId="0" applyNumberFormat="1"/>
    <xf numFmtId="167" fontId="0" fillId="0" borderId="0" xfId="0" applyNumberFormat="1"/>
    <xf numFmtId="49" fontId="0" fillId="0" borderId="0" xfId="0" applyNumberFormat="1" applyAlignment="1">
      <alignment horizontal="right"/>
    </xf>
    <xf numFmtId="168" fontId="0" fillId="0" borderId="0" xfId="0" applyNumberFormat="1"/>
    <xf numFmtId="0" fontId="4" fillId="0" borderId="0" xfId="0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6B94-E20E-450B-B7A9-808B35FB7315}">
  <dimension ref="A1:BL14"/>
  <sheetViews>
    <sheetView tabSelected="1" workbookViewId="0">
      <selection activeCell="L20" sqref="L20"/>
    </sheetView>
  </sheetViews>
  <sheetFormatPr defaultRowHeight="15" x14ac:dyDescent="0.25"/>
  <cols>
    <col min="1" max="1" width="18.42578125" bestFit="1" customWidth="1"/>
    <col min="2" max="2" width="19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3.5703125" bestFit="1" customWidth="1"/>
    <col min="26" max="27" width="13.7109375" bestFit="1" customWidth="1"/>
  </cols>
  <sheetData>
    <row r="1" spans="1:64" s="56" customFormat="1" x14ac:dyDescent="0.25">
      <c r="C1" s="59"/>
      <c r="D1" s="57"/>
      <c r="G1" s="57"/>
      <c r="H1" s="57"/>
      <c r="I1" s="58"/>
      <c r="J1" s="57"/>
      <c r="K1" s="57"/>
      <c r="L1" s="57"/>
      <c r="M1" s="57"/>
      <c r="N1" s="60"/>
      <c r="O1" s="61"/>
      <c r="P1" s="62"/>
      <c r="Q1" s="63"/>
      <c r="R1" s="64"/>
      <c r="U1" s="57"/>
      <c r="W1" s="59"/>
    </row>
    <row r="2" spans="1:64" s="56" customFormat="1" ht="21" x14ac:dyDescent="0.35">
      <c r="A2" s="47" t="s">
        <v>59</v>
      </c>
      <c r="C2" s="59"/>
      <c r="D2" s="57"/>
      <c r="G2" s="57"/>
      <c r="H2" s="57"/>
      <c r="I2" s="58"/>
      <c r="J2" s="57"/>
      <c r="K2" s="57"/>
      <c r="L2" s="57"/>
      <c r="M2" s="57"/>
      <c r="N2" s="60"/>
      <c r="O2" s="61"/>
      <c r="P2" s="62"/>
      <c r="Q2" s="63"/>
      <c r="R2" s="64"/>
      <c r="U2" s="57"/>
      <c r="W2" s="59"/>
    </row>
    <row r="3" spans="1:64" s="56" customFormat="1" x14ac:dyDescent="0.25">
      <c r="C3" s="59"/>
      <c r="D3" s="57"/>
      <c r="G3" s="57"/>
      <c r="H3" s="57"/>
      <c r="I3" s="58"/>
      <c r="J3" s="57"/>
      <c r="K3" s="57"/>
      <c r="L3" s="57"/>
      <c r="M3" s="57"/>
      <c r="N3" s="60"/>
      <c r="O3" s="61"/>
      <c r="P3" s="62"/>
      <c r="Q3" s="63"/>
      <c r="R3" s="64"/>
      <c r="U3" s="57"/>
      <c r="W3" s="59"/>
    </row>
    <row r="4" spans="1:64" x14ac:dyDescent="0.25">
      <c r="A4" s="1" t="s">
        <v>0</v>
      </c>
      <c r="B4" s="1" t="s">
        <v>1</v>
      </c>
      <c r="C4" s="16" t="s">
        <v>2</v>
      </c>
      <c r="D4" s="6" t="s">
        <v>3</v>
      </c>
      <c r="E4" s="1" t="s">
        <v>4</v>
      </c>
      <c r="F4" s="1" t="s">
        <v>5</v>
      </c>
      <c r="G4" s="6" t="s">
        <v>6</v>
      </c>
      <c r="H4" s="6" t="s">
        <v>7</v>
      </c>
      <c r="I4" s="11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21" t="s">
        <v>13</v>
      </c>
      <c r="O4" s="26" t="s">
        <v>14</v>
      </c>
      <c r="P4" s="31" t="s">
        <v>15</v>
      </c>
      <c r="Q4" s="36" t="s">
        <v>16</v>
      </c>
      <c r="R4" s="41" t="s">
        <v>17</v>
      </c>
      <c r="S4" s="1" t="s">
        <v>18</v>
      </c>
      <c r="T4" s="1" t="s">
        <v>19</v>
      </c>
      <c r="U4" s="6" t="s">
        <v>20</v>
      </c>
      <c r="V4" s="1" t="s">
        <v>21</v>
      </c>
      <c r="W4" s="16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t="s">
        <v>39</v>
      </c>
      <c r="B5" t="s">
        <v>40</v>
      </c>
      <c r="C5" s="17">
        <v>44078</v>
      </c>
      <c r="D5" s="7">
        <v>285000</v>
      </c>
      <c r="E5" t="s">
        <v>29</v>
      </c>
      <c r="F5" t="s">
        <v>30</v>
      </c>
      <c r="G5" s="7">
        <v>285000</v>
      </c>
      <c r="H5" s="7">
        <v>193800</v>
      </c>
      <c r="I5" s="12">
        <f t="shared" ref="I5:I10" si="0">H5/G5*100</f>
        <v>68</v>
      </c>
      <c r="J5" s="7">
        <v>388868</v>
      </c>
      <c r="K5" s="7">
        <v>206265</v>
      </c>
      <c r="L5" s="7">
        <f t="shared" ref="L5:L10" si="1">G5-K5</f>
        <v>78735</v>
      </c>
      <c r="M5" s="7">
        <v>365206</v>
      </c>
      <c r="N5" s="22">
        <f t="shared" ref="N5:N10" si="2">L5/M5</f>
        <v>0.21559065294655619</v>
      </c>
      <c r="O5" s="27">
        <v>3310</v>
      </c>
      <c r="P5" s="32">
        <f t="shared" ref="P5:P10" si="3">L5/O5</f>
        <v>23.78700906344411</v>
      </c>
      <c r="Q5" s="37" t="s">
        <v>31</v>
      </c>
      <c r="R5" s="42">
        <f>ABS(N11-N5)*100</f>
        <v>21.559065294655618</v>
      </c>
      <c r="S5" t="s">
        <v>41</v>
      </c>
      <c r="U5" s="7">
        <v>203604</v>
      </c>
      <c r="V5" t="s">
        <v>33</v>
      </c>
      <c r="W5" s="17" t="s">
        <v>34</v>
      </c>
      <c r="Y5" t="s">
        <v>35</v>
      </c>
      <c r="Z5">
        <v>101</v>
      </c>
      <c r="AA5">
        <v>80</v>
      </c>
    </row>
    <row r="6" spans="1:64" x14ac:dyDescent="0.25">
      <c r="A6" t="s">
        <v>27</v>
      </c>
      <c r="B6" t="s">
        <v>28</v>
      </c>
      <c r="C6" s="17">
        <v>44063</v>
      </c>
      <c r="D6" s="7">
        <v>275000</v>
      </c>
      <c r="E6" t="s">
        <v>29</v>
      </c>
      <c r="F6" t="s">
        <v>30</v>
      </c>
      <c r="G6" s="7">
        <v>275000</v>
      </c>
      <c r="H6" s="7">
        <v>149200</v>
      </c>
      <c r="I6" s="12">
        <f t="shared" si="0"/>
        <v>54.254545454545458</v>
      </c>
      <c r="J6" s="48">
        <v>260142</v>
      </c>
      <c r="K6" s="49">
        <v>195750</v>
      </c>
      <c r="L6" s="7">
        <f t="shared" si="1"/>
        <v>79250</v>
      </c>
      <c r="M6" s="50">
        <v>160980</v>
      </c>
      <c r="N6" s="22">
        <f t="shared" si="2"/>
        <v>0.49229717977388493</v>
      </c>
      <c r="O6" s="51">
        <v>1267</v>
      </c>
      <c r="P6" s="32">
        <f t="shared" si="3"/>
        <v>62.54932912391476</v>
      </c>
      <c r="Q6" s="37" t="s">
        <v>31</v>
      </c>
      <c r="R6" s="42">
        <f>ABS(N14-N6)*100</f>
        <v>49.229717977388496</v>
      </c>
      <c r="S6" t="s">
        <v>32</v>
      </c>
      <c r="U6" s="52">
        <v>195000</v>
      </c>
      <c r="V6" t="s">
        <v>33</v>
      </c>
      <c r="W6" s="17" t="s">
        <v>34</v>
      </c>
      <c r="Y6" t="s">
        <v>35</v>
      </c>
      <c r="Z6">
        <v>101</v>
      </c>
      <c r="AA6">
        <v>60</v>
      </c>
      <c r="AL6" s="2"/>
      <c r="BC6" s="2"/>
      <c r="BE6" s="2"/>
    </row>
    <row r="7" spans="1:64" x14ac:dyDescent="0.25">
      <c r="A7" t="s">
        <v>36</v>
      </c>
      <c r="B7" t="s">
        <v>37</v>
      </c>
      <c r="C7" s="17">
        <v>44302</v>
      </c>
      <c r="D7" s="7">
        <v>230500</v>
      </c>
      <c r="E7" t="s">
        <v>29</v>
      </c>
      <c r="F7" t="s">
        <v>30</v>
      </c>
      <c r="G7" s="7">
        <v>230500</v>
      </c>
      <c r="H7" s="7">
        <v>99800</v>
      </c>
      <c r="I7" s="12">
        <f t="shared" si="0"/>
        <v>43.297180043383946</v>
      </c>
      <c r="J7" s="53">
        <v>234696</v>
      </c>
      <c r="K7" s="54">
        <v>39000</v>
      </c>
      <c r="L7" s="7">
        <f t="shared" si="1"/>
        <v>191500</v>
      </c>
      <c r="M7" s="55">
        <v>271800</v>
      </c>
      <c r="N7" s="22">
        <f t="shared" si="2"/>
        <v>0.70456217807211186</v>
      </c>
      <c r="O7" s="27">
        <v>2106</v>
      </c>
      <c r="P7" s="32">
        <f t="shared" si="3"/>
        <v>90.930674264007592</v>
      </c>
      <c r="Q7" s="37" t="s">
        <v>31</v>
      </c>
      <c r="R7" s="42">
        <f>ABS(N14-N7)*100</f>
        <v>70.456217807211189</v>
      </c>
      <c r="S7" t="s">
        <v>38</v>
      </c>
      <c r="U7" s="57">
        <v>39000</v>
      </c>
      <c r="V7" t="s">
        <v>33</v>
      </c>
      <c r="W7" s="17" t="s">
        <v>34</v>
      </c>
      <c r="Y7" t="s">
        <v>35</v>
      </c>
      <c r="Z7">
        <v>101</v>
      </c>
      <c r="AA7">
        <v>90</v>
      </c>
    </row>
    <row r="8" spans="1:64" x14ac:dyDescent="0.25">
      <c r="A8" t="s">
        <v>47</v>
      </c>
      <c r="B8" t="s">
        <v>48</v>
      </c>
      <c r="C8" s="17">
        <v>44342</v>
      </c>
      <c r="D8" s="7">
        <v>220000</v>
      </c>
      <c r="E8" t="s">
        <v>29</v>
      </c>
      <c r="F8" t="s">
        <v>30</v>
      </c>
      <c r="G8" s="7">
        <v>218800</v>
      </c>
      <c r="H8" s="7">
        <v>76400</v>
      </c>
      <c r="I8" s="12">
        <f t="shared" si="0"/>
        <v>34.917733089579521</v>
      </c>
      <c r="J8" s="7">
        <v>181708</v>
      </c>
      <c r="K8" s="7">
        <v>68221</v>
      </c>
      <c r="L8" s="7">
        <f t="shared" si="1"/>
        <v>150579</v>
      </c>
      <c r="M8" s="7">
        <v>226974</v>
      </c>
      <c r="N8" s="22">
        <f t="shared" si="2"/>
        <v>0.66341959872055833</v>
      </c>
      <c r="O8" s="27">
        <v>3216</v>
      </c>
      <c r="P8" s="32">
        <f t="shared" si="3"/>
        <v>46.821828358208954</v>
      </c>
      <c r="Q8" s="37" t="s">
        <v>31</v>
      </c>
      <c r="R8" s="42">
        <f>ABS(N11-N8)*100</f>
        <v>66.341959872055838</v>
      </c>
      <c r="S8" t="s">
        <v>41</v>
      </c>
      <c r="U8" s="7">
        <v>49058</v>
      </c>
      <c r="V8" t="s">
        <v>49</v>
      </c>
      <c r="W8" s="17" t="s">
        <v>34</v>
      </c>
      <c r="Y8" t="s">
        <v>35</v>
      </c>
      <c r="Z8">
        <v>101</v>
      </c>
      <c r="AA8">
        <v>60</v>
      </c>
    </row>
    <row r="9" spans="1:64" x14ac:dyDescent="0.25">
      <c r="A9" t="s">
        <v>42</v>
      </c>
      <c r="B9" t="s">
        <v>43</v>
      </c>
      <c r="C9" s="17">
        <v>44155</v>
      </c>
      <c r="D9" s="7">
        <v>205000</v>
      </c>
      <c r="E9" t="s">
        <v>29</v>
      </c>
      <c r="F9" t="s">
        <v>30</v>
      </c>
      <c r="G9" s="7">
        <v>205000</v>
      </c>
      <c r="H9" s="7">
        <v>78400</v>
      </c>
      <c r="I9" s="12">
        <f t="shared" si="0"/>
        <v>38.243902439024389</v>
      </c>
      <c r="J9" s="7">
        <v>151569</v>
      </c>
      <c r="K9" s="7">
        <v>66171</v>
      </c>
      <c r="L9" s="7">
        <f t="shared" si="1"/>
        <v>138829</v>
      </c>
      <c r="M9" s="7">
        <v>170796</v>
      </c>
      <c r="N9" s="22">
        <f t="shared" si="2"/>
        <v>0.81283519520363479</v>
      </c>
      <c r="O9" s="27">
        <v>1608</v>
      </c>
      <c r="P9" s="32">
        <f t="shared" si="3"/>
        <v>86.336442786069654</v>
      </c>
      <c r="Q9" s="37" t="s">
        <v>31</v>
      </c>
      <c r="R9" s="42">
        <f>ABS(N14-N9)*100</f>
        <v>81.283519520363484</v>
      </c>
      <c r="S9" t="s">
        <v>44</v>
      </c>
      <c r="U9" s="7">
        <v>57304</v>
      </c>
      <c r="V9" t="s">
        <v>33</v>
      </c>
      <c r="W9" s="17" t="s">
        <v>34</v>
      </c>
      <c r="Y9" t="s">
        <v>35</v>
      </c>
      <c r="Z9">
        <v>101</v>
      </c>
      <c r="AA9">
        <v>70</v>
      </c>
    </row>
    <row r="10" spans="1:64" ht="15.75" thickBot="1" x14ac:dyDescent="0.3">
      <c r="A10" t="s">
        <v>45</v>
      </c>
      <c r="B10" t="s">
        <v>46</v>
      </c>
      <c r="C10" s="17">
        <v>44461</v>
      </c>
      <c r="D10" s="7">
        <v>370000</v>
      </c>
      <c r="E10" t="s">
        <v>29</v>
      </c>
      <c r="F10" t="s">
        <v>30</v>
      </c>
      <c r="G10" s="7">
        <v>370000</v>
      </c>
      <c r="H10" s="7">
        <v>133900</v>
      </c>
      <c r="I10" s="12">
        <f t="shared" si="0"/>
        <v>36.189189189189193</v>
      </c>
      <c r="J10" s="7">
        <v>251696</v>
      </c>
      <c r="K10" s="7">
        <v>76776</v>
      </c>
      <c r="L10" s="7">
        <f t="shared" si="1"/>
        <v>293224</v>
      </c>
      <c r="M10" s="7">
        <v>349840</v>
      </c>
      <c r="N10" s="22">
        <f t="shared" si="2"/>
        <v>0.83816601875142926</v>
      </c>
      <c r="O10" s="27">
        <v>2100</v>
      </c>
      <c r="P10" s="32">
        <f t="shared" si="3"/>
        <v>139.6304761904762</v>
      </c>
      <c r="Q10" s="37" t="s">
        <v>31</v>
      </c>
      <c r="R10" s="42">
        <f>ABS(N14-N10)*100</f>
        <v>83.816601875142922</v>
      </c>
      <c r="S10" t="s">
        <v>41</v>
      </c>
      <c r="U10" s="7">
        <v>67317</v>
      </c>
      <c r="V10" t="s">
        <v>33</v>
      </c>
      <c r="W10" s="17" t="s">
        <v>34</v>
      </c>
      <c r="Y10" t="s">
        <v>35</v>
      </c>
      <c r="Z10">
        <v>101</v>
      </c>
      <c r="AA10">
        <v>90</v>
      </c>
    </row>
    <row r="11" spans="1:64" ht="15.75" thickTop="1" x14ac:dyDescent="0.25">
      <c r="A11" s="3"/>
      <c r="B11" s="3"/>
      <c r="C11" s="18" t="s">
        <v>50</v>
      </c>
      <c r="D11" s="8">
        <f>+SUM(D5:D10)</f>
        <v>1585500</v>
      </c>
      <c r="E11" s="3"/>
      <c r="F11" s="3"/>
      <c r="G11" s="8">
        <f>+SUM(G5:G10)</f>
        <v>1584300</v>
      </c>
      <c r="H11" s="8">
        <f>+SUM(H5:H10)</f>
        <v>731500</v>
      </c>
      <c r="I11" s="13"/>
      <c r="J11" s="8">
        <f>+SUM(J5:J10)</f>
        <v>1468679</v>
      </c>
      <c r="K11" s="8"/>
      <c r="L11" s="8">
        <f>+SUM(L5:L10)</f>
        <v>932117</v>
      </c>
      <c r="M11" s="8">
        <f>+SUM(M5:M10)</f>
        <v>1545596</v>
      </c>
      <c r="N11" s="23"/>
      <c r="O11" s="28"/>
      <c r="P11" s="33">
        <f>AVERAGE(P5:P10)</f>
        <v>75.009293297686881</v>
      </c>
      <c r="Q11" s="38"/>
      <c r="R11" s="43">
        <f>ABS(N13-N12)*100</f>
        <v>1.8065807329245787</v>
      </c>
      <c r="S11" s="3"/>
      <c r="T11" s="3"/>
      <c r="U11" s="8"/>
      <c r="V11" s="3"/>
      <c r="W11" s="18"/>
      <c r="X11" s="3"/>
      <c r="Y11" s="3"/>
      <c r="Z11" s="3"/>
      <c r="AA11" s="3"/>
    </row>
    <row r="12" spans="1:64" x14ac:dyDescent="0.25">
      <c r="A12" s="4"/>
      <c r="B12" s="4"/>
      <c r="C12" s="19"/>
      <c r="D12" s="9"/>
      <c r="E12" s="4"/>
      <c r="F12" s="4"/>
      <c r="G12" s="9"/>
      <c r="H12" s="9" t="s">
        <v>51</v>
      </c>
      <c r="I12" s="14">
        <f>H11/G11*100</f>
        <v>46.171810894401311</v>
      </c>
      <c r="J12" s="9"/>
      <c r="K12" s="9"/>
      <c r="L12" s="9"/>
      <c r="M12" s="9" t="s">
        <v>52</v>
      </c>
      <c r="N12" s="24">
        <f>L11/M11</f>
        <v>0.6030793299154501</v>
      </c>
      <c r="O12" s="29"/>
      <c r="P12" s="34" t="s">
        <v>53</v>
      </c>
      <c r="Q12" s="39">
        <f>STDEV(N5:N10)</f>
        <v>0.23395081107039051</v>
      </c>
      <c r="R12" s="44"/>
      <c r="S12" s="4"/>
      <c r="T12" s="4"/>
      <c r="U12" s="9"/>
      <c r="V12" s="4"/>
      <c r="W12" s="19"/>
      <c r="X12" s="4"/>
      <c r="Y12" s="4"/>
      <c r="Z12" s="4"/>
      <c r="AA12" s="4"/>
    </row>
    <row r="13" spans="1:64" x14ac:dyDescent="0.25">
      <c r="A13" s="5"/>
      <c r="B13" s="5"/>
      <c r="C13" s="20"/>
      <c r="D13" s="10"/>
      <c r="E13" s="5"/>
      <c r="F13" s="5"/>
      <c r="G13" s="10"/>
      <c r="H13" s="10" t="s">
        <v>54</v>
      </c>
      <c r="I13" s="15">
        <f>STDEV(I5:I10)</f>
        <v>12.949654217176876</v>
      </c>
      <c r="J13" s="10"/>
      <c r="K13" s="10"/>
      <c r="L13" s="10"/>
      <c r="M13" s="10" t="s">
        <v>55</v>
      </c>
      <c r="N13" s="25">
        <f>AVERAGE(N5:N10)</f>
        <v>0.62114513724469589</v>
      </c>
      <c r="O13" s="30"/>
      <c r="P13" s="35" t="s">
        <v>56</v>
      </c>
      <c r="Q13" s="46">
        <f>AVERAGE(R5:R10)</f>
        <v>62.114513724469589</v>
      </c>
      <c r="R13" s="45" t="s">
        <v>57</v>
      </c>
      <c r="S13" s="5">
        <f>+(Q13/N13)</f>
        <v>100</v>
      </c>
      <c r="T13" s="5"/>
      <c r="U13" s="10"/>
      <c r="V13" s="5"/>
      <c r="W13" s="20"/>
      <c r="X13" s="5"/>
      <c r="Y13" s="5"/>
      <c r="Z13" s="5"/>
      <c r="AA13" s="5"/>
    </row>
    <row r="14" spans="1:64" ht="18.75" x14ac:dyDescent="0.3">
      <c r="A14" s="65" t="s">
        <v>58</v>
      </c>
    </row>
  </sheetData>
  <sortState xmlns:xlrd2="http://schemas.microsoft.com/office/spreadsheetml/2017/richdata2" ref="A5:BL10">
    <sortCondition ref="N5:N10"/>
  </sortState>
  <conditionalFormatting sqref="A5:AA1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2BAC-B593-43D0-B211-282CFAFF2F1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Preston</dc:creator>
  <cp:lastModifiedBy>Assessor</cp:lastModifiedBy>
  <dcterms:created xsi:type="dcterms:W3CDTF">2022-12-26T21:20:26Z</dcterms:created>
  <dcterms:modified xsi:type="dcterms:W3CDTF">2023-01-05T13:49:45Z</dcterms:modified>
</cp:coreProperties>
</file>