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2022 Land values &amp; ECFs\"/>
    </mc:Choice>
  </mc:AlternateContent>
  <xr:revisionPtr revIDLastSave="0" documentId="13_ncr:1_{B1DF09B3-7987-4B78-B21C-DA900DF5D38D}" xr6:coauthVersionLast="47" xr6:coauthVersionMax="47" xr10:uidLastSave="{00000000-0000-0000-0000-000000000000}"/>
  <bookViews>
    <workbookView xWindow="-120" yWindow="-120" windowWidth="29040" windowHeight="15840" xr2:uid="{0F181BB2-3946-475C-9C66-5F8237AE9DE8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J15" i="2"/>
  <c r="P15" i="2" s="1"/>
  <c r="J24" i="2"/>
  <c r="R24" i="2" s="1"/>
  <c r="H24" i="2"/>
  <c r="J23" i="2"/>
  <c r="P23" i="2" s="1"/>
  <c r="H23" i="2"/>
  <c r="J22" i="2"/>
  <c r="P22" i="2" s="1"/>
  <c r="H22" i="2"/>
  <c r="H4" i="2"/>
  <c r="J4" i="2"/>
  <c r="P4" i="2" s="1"/>
  <c r="H5" i="2"/>
  <c r="J5" i="2"/>
  <c r="P5" i="2" s="1"/>
  <c r="H6" i="2"/>
  <c r="J6" i="2"/>
  <c r="P6" i="2" s="1"/>
  <c r="H7" i="2"/>
  <c r="J7" i="2"/>
  <c r="Q7" i="2" s="1"/>
  <c r="H8" i="2"/>
  <c r="J8" i="2"/>
  <c r="R8" i="2" s="1"/>
  <c r="H9" i="2"/>
  <c r="J9" i="2"/>
  <c r="P9" i="2" s="1"/>
  <c r="H10" i="2"/>
  <c r="J10" i="2"/>
  <c r="P10" i="2" s="1"/>
  <c r="H11" i="2"/>
  <c r="J11" i="2"/>
  <c r="P11" i="2" s="1"/>
  <c r="H12" i="2"/>
  <c r="J12" i="2"/>
  <c r="Q12" i="2" s="1"/>
  <c r="H13" i="2"/>
  <c r="J13" i="2"/>
  <c r="P13" i="2" s="1"/>
  <c r="D16" i="2"/>
  <c r="F16" i="2"/>
  <c r="G16" i="2"/>
  <c r="I16" i="2"/>
  <c r="K16" i="2"/>
  <c r="L16" i="2"/>
  <c r="N16" i="2"/>
  <c r="O16" i="2"/>
  <c r="Q15" i="2" l="1"/>
  <c r="R15" i="2"/>
  <c r="P24" i="2"/>
  <c r="Q24" i="2"/>
  <c r="R23" i="2"/>
  <c r="Q23" i="2"/>
  <c r="Q22" i="2"/>
  <c r="R22" i="2"/>
  <c r="P7" i="2"/>
  <c r="H17" i="2"/>
  <c r="Q13" i="2"/>
  <c r="Q8" i="2"/>
  <c r="R6" i="2"/>
  <c r="P12" i="2"/>
  <c r="R13" i="2"/>
  <c r="R9" i="2"/>
  <c r="H18" i="2"/>
  <c r="Q6" i="2"/>
  <c r="P8" i="2"/>
  <c r="R11" i="2"/>
  <c r="Q9" i="2"/>
  <c r="R5" i="2"/>
  <c r="Q11" i="2"/>
  <c r="R7" i="2"/>
  <c r="Q5" i="2"/>
  <c r="R10" i="2"/>
  <c r="R4" i="2"/>
  <c r="R12" i="2"/>
  <c r="Q10" i="2"/>
  <c r="Q4" i="2"/>
  <c r="J16" i="2"/>
  <c r="O18" i="2" l="1"/>
  <c r="R18" i="2"/>
  <c r="L18" i="2"/>
</calcChain>
</file>

<file path=xl/sharedStrings.xml><?xml version="1.0" encoding="utf-8"?>
<sst xmlns="http://schemas.openxmlformats.org/spreadsheetml/2006/main" count="96" uniqueCount="65">
  <si>
    <t>Parcel Number</t>
  </si>
  <si>
    <t>Street Address</t>
  </si>
  <si>
    <t>Sale Date</t>
  </si>
  <si>
    <t>Sale Price</t>
  </si>
  <si>
    <t>Instr.</t>
  </si>
  <si>
    <t>Adj. Sale $</t>
  </si>
  <si>
    <t>Cur. Asmnt.</t>
  </si>
  <si>
    <t>Asd/Adj. Sale</t>
  </si>
  <si>
    <t>Cur. Appraisal</t>
  </si>
  <si>
    <t>Land Residual</t>
  </si>
  <si>
    <t>Est. Land Value</t>
  </si>
  <si>
    <t>Depth</t>
  </si>
  <si>
    <t>Net Acres</t>
  </si>
  <si>
    <t>Total Acres</t>
  </si>
  <si>
    <t>Dollars/FF</t>
  </si>
  <si>
    <t>Dollars/Acre</t>
  </si>
  <si>
    <t>Dollars/SqFt</t>
  </si>
  <si>
    <t>Other Parcels in Sale</t>
  </si>
  <si>
    <t>Land Table</t>
  </si>
  <si>
    <t>WD</t>
  </si>
  <si>
    <t>OFF WATER-SAND LAKE</t>
  </si>
  <si>
    <t>051-I20-000-015-00</t>
  </si>
  <si>
    <t>HIAWATHA TRAIL</t>
  </si>
  <si>
    <t>051-I20-000-025-00</t>
  </si>
  <si>
    <t>051-I20-000-035-00</t>
  </si>
  <si>
    <t>SAGINAW ST</t>
  </si>
  <si>
    <t>051-I20-000-036-00</t>
  </si>
  <si>
    <t>051-I20-000-043-00</t>
  </si>
  <si>
    <t>3717 CAYUGA TRAIL</t>
  </si>
  <si>
    <t>051-I30-000-005-00</t>
  </si>
  <si>
    <t>IROQUOIS TR</t>
  </si>
  <si>
    <t>051-I30-000-014-00</t>
  </si>
  <si>
    <t>1700 IROQUOIS TR</t>
  </si>
  <si>
    <t>051-I30-000-033-00</t>
  </si>
  <si>
    <t>051-I30-000-032-00</t>
  </si>
  <si>
    <t>051-N10-000-011-00</t>
  </si>
  <si>
    <t>NORTH SHORE DR</t>
  </si>
  <si>
    <t>051-N10-000-012-00</t>
  </si>
  <si>
    <t>QC</t>
  </si>
  <si>
    <t>051-N10-000-013-00</t>
  </si>
  <si>
    <t>1839 NORTH SHORE DR</t>
  </si>
  <si>
    <t>051-N10-000-017-00</t>
  </si>
  <si>
    <t>MLC</t>
  </si>
  <si>
    <t>051-N10-000-018-00</t>
  </si>
  <si>
    <t>LC</t>
  </si>
  <si>
    <t>051-W10-002-009-00</t>
  </si>
  <si>
    <t>1627 LITTLE AVE</t>
  </si>
  <si>
    <t>051-W11-003-010-00</t>
  </si>
  <si>
    <t>051-W10-002-017-00</t>
  </si>
  <si>
    <t>1603 LITTLE AVE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</si>
  <si>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</si>
  <si>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</si>
  <si>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</si>
  <si>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</si>
  <si>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</si>
  <si>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</si>
  <si>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</si>
  <si>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Outliers</t>
  </si>
  <si>
    <t>051-P10-002-001-00</t>
  </si>
  <si>
    <t>1998 EASY ST</t>
  </si>
  <si>
    <t>051-P10-003-001-00</t>
  </si>
  <si>
    <t>OFF WATER-BASS,ROUND,ISLAND LAKE</t>
  </si>
  <si>
    <t>Using $120/FF</t>
  </si>
  <si>
    <t>Off Water Sand Lake  B-Rate &amp; Bass, Round &amp; Island B-Rate &amp; Sec Lots A-Rate 2022</t>
  </si>
  <si>
    <t>Front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</si>
</sst>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0" xfId="0" applyNumberFormat="1" applyFont="1" applyFill="1" applyBorder="1"/>
    <xf numFmtId="6" fontId="2" fillId="3" borderId="1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0" xfId="0" applyNumberFormat="1" applyFont="1" applyFill="1" applyBorder="1"/>
    <xf numFmtId="164" fontId="2" fillId="3" borderId="1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0" xfId="0" applyNumberFormat="1" applyFont="1" applyFill="1" applyBorder="1"/>
    <xf numFmtId="165" fontId="2" fillId="3" borderId="1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0" xfId="0" applyNumberFormat="1" applyFont="1" applyFill="1" applyBorder="1"/>
    <xf numFmtId="167" fontId="2" fillId="3" borderId="1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0" xfId="0" applyNumberFormat="1" applyFont="1" applyFill="1" applyBorder="1"/>
    <xf numFmtId="40" fontId="2" fillId="3" borderId="1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0" xfId="0" applyNumberFormat="1" applyFont="1" applyFill="1" applyBorder="1"/>
    <xf numFmtId="8" fontId="2" fillId="3" borderId="1" xfId="0" applyNumberFormat="1" applyFont="1" applyFill="1" applyBorder="1"/>
    <xf numFmtId="168" fontId="2" fillId="3" borderId="1" xfId="0" applyNumberFormat="1" applyFont="1" applyFill="1" applyBorder="1"/>
    <xf numFmtId="0" fontId="3" fillId="0" borderId="0" xfId="0" applyFont="1"/>
    <xf numFmtId="0" fontId="4" fillId="0" borderId="0" xfId="0" applyFont="1"/>
    <xf numFmtId="6" fontId="3" fillId="0" borderId="2" xfId="0" applyNumberFormat="1" applyFont="1" applyBorder="1"/>
    <xf numFmtId="0" fontId="0" fillId="0" borderId="0" xfId="0"/>
    <xf numFmtId="0" fontId="2" fillId="3" borderId="0" xfId="0" applyFont="1" applyFill="1" applyBorder="1"/>
    <xf numFmtId="0" fontId="0" fillId="0" borderId="3" xfId="0" applyBorder="1"/>
    <xf numFmtId="165" fontId="0" fillId="0" borderId="3" xfId="0" applyNumberFormat="1" applyBorder="1"/>
    <xf numFmtId="6" fontId="0" fillId="0" borderId="3" xfId="0" applyNumberFormat="1" applyBorder="1"/>
    <xf numFmtId="164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40" fontId="0" fillId="0" borderId="3" xfId="0" applyNumberFormat="1" applyBorder="1"/>
    <xf numFmtId="8" fontId="0" fillId="0" borderId="3" xfId="0" applyNumberFormat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8697-5C71-4162-AB5F-03896694E5B0}">
  <sheetPr>
    <pageSetUpPr fitToPage="1"/>
  </sheetPr>
  <dimension ref="A1:BC24"/>
  <sheetViews>
    <sheetView tabSelected="1" workbookViewId="0">
      <selection activeCell="L4" sqref="L4"/>
    </sheetView>
  </sheetViews>
  <sheetFormatPr defaultRowHeight="15" x14ac:dyDescent="0.25"/>
  <cols>
    <col min="1" max="1" width="19" bestFit="1" customWidth="1"/>
    <col min="2" max="2" width="20.42578125" customWidth="1"/>
    <col min="3" max="3" width="9.28515625" style="14" bestFit="1" customWidth="1"/>
    <col min="4" max="4" width="10.85546875" style="6" bestFit="1" customWidth="1"/>
    <col min="5" max="5" width="5.5703125" bestFit="1" customWidth="1"/>
    <col min="6" max="6" width="10.85546875" style="6" bestFit="1" customWidth="1"/>
    <col min="7" max="7" width="12.7109375" style="6" bestFit="1" customWidth="1"/>
    <col min="8" max="8" width="12.85546875" style="10" bestFit="1" customWidth="1"/>
    <col min="9" max="9" width="13.42578125" style="6" bestFit="1" customWidth="1"/>
    <col min="10" max="10" width="13.28515625" style="6" bestFit="1" customWidth="1"/>
    <col min="11" max="11" width="14.42578125" style="6" bestFit="1" customWidth="1"/>
    <col min="12" max="12" width="11.140625" style="18" bestFit="1" customWidth="1"/>
    <col min="13" max="13" width="6.42578125" style="21" bestFit="1" customWidth="1"/>
    <col min="14" max="14" width="13.5703125" style="25" customWidth="1"/>
    <col min="15" max="15" width="10.5703125" style="25" customWidth="1"/>
    <col min="16" max="16" width="9.28515625" style="6" customWidth="1"/>
    <col min="17" max="17" width="12" style="6" bestFit="1" customWidth="1"/>
    <col min="18" max="18" width="11.85546875" style="29" bestFit="1" customWidth="1"/>
    <col min="19" max="19" width="19.5703125" customWidth="1"/>
    <col min="20" max="20" width="34.5703125" customWidth="1"/>
  </cols>
  <sheetData>
    <row r="1" spans="1:55" ht="18.75" x14ac:dyDescent="0.3">
      <c r="A1" s="34" t="s">
        <v>63</v>
      </c>
    </row>
    <row r="3" spans="1:55" x14ac:dyDescent="0.25">
      <c r="A3" s="1" t="s">
        <v>0</v>
      </c>
      <c r="B3" s="1" t="s">
        <v>1</v>
      </c>
      <c r="C3" s="13" t="s">
        <v>2</v>
      </c>
      <c r="D3" s="5" t="s">
        <v>3</v>
      </c>
      <c r="E3" s="1" t="s">
        <v>4</v>
      </c>
      <c r="F3" s="5" t="s">
        <v>5</v>
      </c>
      <c r="G3" s="5" t="s">
        <v>6</v>
      </c>
      <c r="H3" s="9" t="s">
        <v>7</v>
      </c>
      <c r="I3" s="5" t="s">
        <v>8</v>
      </c>
      <c r="J3" s="5" t="s">
        <v>9</v>
      </c>
      <c r="K3" s="5" t="s">
        <v>10</v>
      </c>
      <c r="L3" s="17" t="s">
        <v>64</v>
      </c>
      <c r="M3" s="20" t="s">
        <v>11</v>
      </c>
      <c r="N3" s="24" t="s">
        <v>12</v>
      </c>
      <c r="O3" s="24" t="s">
        <v>13</v>
      </c>
      <c r="P3" s="5" t="s">
        <v>14</v>
      </c>
      <c r="Q3" s="5" t="s">
        <v>15</v>
      </c>
      <c r="R3" s="28" t="s">
        <v>16</v>
      </c>
      <c r="S3" s="1" t="s">
        <v>17</v>
      </c>
      <c r="T3" s="1" t="s">
        <v>18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5">
      <c r="A4" s="38" t="s">
        <v>21</v>
      </c>
      <c r="B4" s="38" t="s">
        <v>22</v>
      </c>
      <c r="C4" s="39">
        <v>44060</v>
      </c>
      <c r="D4" s="40">
        <v>11750</v>
      </c>
      <c r="E4" s="38" t="s">
        <v>19</v>
      </c>
      <c r="F4" s="40">
        <v>11750</v>
      </c>
      <c r="G4" s="40">
        <v>8100</v>
      </c>
      <c r="H4" s="41">
        <f t="shared" ref="H4:H13" si="0">G4/F4*100</f>
        <v>68.936170212765958</v>
      </c>
      <c r="I4" s="40">
        <v>16200</v>
      </c>
      <c r="J4" s="40">
        <f t="shared" ref="J4:J10" si="1">F4-0</f>
        <v>11750</v>
      </c>
      <c r="K4" s="40">
        <v>16200</v>
      </c>
      <c r="L4" s="42">
        <v>108</v>
      </c>
      <c r="M4" s="43">
        <v>308</v>
      </c>
      <c r="N4" s="44">
        <v>0.76400000000000001</v>
      </c>
      <c r="O4" s="44">
        <v>0.76400000000000001</v>
      </c>
      <c r="P4" s="40">
        <f t="shared" ref="P4:P13" si="2">J4/L4</f>
        <v>108.79629629629629</v>
      </c>
      <c r="Q4" s="40">
        <f t="shared" ref="Q4:Q13" si="3">J4/N4</f>
        <v>15379.581151832461</v>
      </c>
      <c r="R4" s="45">
        <f t="shared" ref="R4:R13" si="4">J4/N4/43560</f>
        <v>0.35306660128173695</v>
      </c>
      <c r="S4" s="38"/>
      <c r="T4" s="38" t="s">
        <v>20</v>
      </c>
    </row>
    <row r="5" spans="1:55" x14ac:dyDescent="0.25">
      <c r="A5" s="38" t="s">
        <v>23</v>
      </c>
      <c r="B5" s="38" t="s">
        <v>22</v>
      </c>
      <c r="C5" s="39">
        <v>44014</v>
      </c>
      <c r="D5" s="40">
        <v>17000</v>
      </c>
      <c r="E5" s="38" t="s">
        <v>19</v>
      </c>
      <c r="F5" s="40">
        <v>17000</v>
      </c>
      <c r="G5" s="40">
        <v>6000</v>
      </c>
      <c r="H5" s="41">
        <f t="shared" si="0"/>
        <v>35.294117647058826</v>
      </c>
      <c r="I5" s="40">
        <v>12000</v>
      </c>
      <c r="J5" s="40">
        <f t="shared" si="1"/>
        <v>17000</v>
      </c>
      <c r="K5" s="40">
        <v>12000</v>
      </c>
      <c r="L5" s="42">
        <v>100</v>
      </c>
      <c r="M5" s="43">
        <v>253</v>
      </c>
      <c r="N5" s="44">
        <v>0.58099999999999996</v>
      </c>
      <c r="O5" s="44">
        <v>0.58099999999999996</v>
      </c>
      <c r="P5" s="40">
        <f t="shared" si="2"/>
        <v>170</v>
      </c>
      <c r="Q5" s="40">
        <f t="shared" si="3"/>
        <v>29259.89672977625</v>
      </c>
      <c r="R5" s="45">
        <f t="shared" si="4"/>
        <v>0.67171480095905078</v>
      </c>
      <c r="S5" s="38"/>
      <c r="T5" s="38" t="s">
        <v>20</v>
      </c>
    </row>
    <row r="6" spans="1:55" x14ac:dyDescent="0.25">
      <c r="A6" s="38" t="s">
        <v>27</v>
      </c>
      <c r="B6" s="38" t="s">
        <v>28</v>
      </c>
      <c r="C6" s="39">
        <v>44175</v>
      </c>
      <c r="D6" s="40">
        <v>11300</v>
      </c>
      <c r="E6" s="38" t="s">
        <v>19</v>
      </c>
      <c r="F6" s="40">
        <v>11300</v>
      </c>
      <c r="G6" s="40">
        <v>6600</v>
      </c>
      <c r="H6" s="41">
        <f t="shared" si="0"/>
        <v>58.407079646017699</v>
      </c>
      <c r="I6" s="40">
        <v>13200</v>
      </c>
      <c r="J6" s="40">
        <f t="shared" si="1"/>
        <v>11300</v>
      </c>
      <c r="K6" s="40">
        <v>13200</v>
      </c>
      <c r="L6" s="42">
        <v>110</v>
      </c>
      <c r="M6" s="43">
        <v>200</v>
      </c>
      <c r="N6" s="44">
        <v>0.505</v>
      </c>
      <c r="O6" s="44">
        <v>0.505</v>
      </c>
      <c r="P6" s="40">
        <f t="shared" si="2"/>
        <v>102.72727272727273</v>
      </c>
      <c r="Q6" s="40">
        <f t="shared" si="3"/>
        <v>22376.237623762376</v>
      </c>
      <c r="R6" s="45">
        <f t="shared" si="4"/>
        <v>0.51368773240960464</v>
      </c>
      <c r="S6" s="38"/>
      <c r="T6" s="38" t="s">
        <v>20</v>
      </c>
    </row>
    <row r="7" spans="1:55" x14ac:dyDescent="0.25">
      <c r="A7" s="38" t="s">
        <v>29</v>
      </c>
      <c r="B7" s="38" t="s">
        <v>30</v>
      </c>
      <c r="C7" s="39">
        <v>43815</v>
      </c>
      <c r="D7" s="40">
        <v>8000</v>
      </c>
      <c r="E7" s="38" t="s">
        <v>19</v>
      </c>
      <c r="F7" s="40">
        <v>8000</v>
      </c>
      <c r="G7" s="40">
        <v>5800</v>
      </c>
      <c r="H7" s="41">
        <f t="shared" si="0"/>
        <v>72.5</v>
      </c>
      <c r="I7" s="40">
        <v>11520</v>
      </c>
      <c r="J7" s="40">
        <f t="shared" si="1"/>
        <v>8000</v>
      </c>
      <c r="K7" s="40">
        <v>11520</v>
      </c>
      <c r="L7" s="42">
        <v>96</v>
      </c>
      <c r="M7" s="43">
        <v>188</v>
      </c>
      <c r="N7" s="44">
        <v>0.41399999999999998</v>
      </c>
      <c r="O7" s="44">
        <v>0.41399999999999998</v>
      </c>
      <c r="P7" s="40">
        <f t="shared" si="2"/>
        <v>83.333333333333329</v>
      </c>
      <c r="Q7" s="40">
        <f t="shared" si="3"/>
        <v>19323.671497584543</v>
      </c>
      <c r="R7" s="45">
        <f t="shared" si="4"/>
        <v>0.44361045678568739</v>
      </c>
      <c r="S7" s="38"/>
      <c r="T7" s="38" t="s">
        <v>20</v>
      </c>
    </row>
    <row r="8" spans="1:55" x14ac:dyDescent="0.25">
      <c r="A8" s="38" t="s">
        <v>31</v>
      </c>
      <c r="B8" s="38" t="s">
        <v>32</v>
      </c>
      <c r="C8" s="39">
        <v>43705</v>
      </c>
      <c r="D8" s="40">
        <v>11500</v>
      </c>
      <c r="E8" s="38" t="s">
        <v>19</v>
      </c>
      <c r="F8" s="40">
        <v>11500</v>
      </c>
      <c r="G8" s="40">
        <v>31300</v>
      </c>
      <c r="H8" s="41">
        <f t="shared" si="0"/>
        <v>272.17391304347825</v>
      </c>
      <c r="I8" s="40">
        <v>10800</v>
      </c>
      <c r="J8" s="40">
        <f t="shared" si="1"/>
        <v>11500</v>
      </c>
      <c r="K8" s="40">
        <v>10800</v>
      </c>
      <c r="L8" s="42">
        <v>90</v>
      </c>
      <c r="M8" s="43">
        <v>202</v>
      </c>
      <c r="N8" s="44">
        <v>0.41699999999999998</v>
      </c>
      <c r="O8" s="44">
        <v>0.41699999999999998</v>
      </c>
      <c r="P8" s="40">
        <f t="shared" si="2"/>
        <v>127.77777777777777</v>
      </c>
      <c r="Q8" s="40">
        <f t="shared" si="3"/>
        <v>27577.937649880096</v>
      </c>
      <c r="R8" s="45">
        <f t="shared" si="4"/>
        <v>0.63310233356014911</v>
      </c>
      <c r="S8" s="38"/>
      <c r="T8" s="38" t="s">
        <v>20</v>
      </c>
    </row>
    <row r="9" spans="1:55" x14ac:dyDescent="0.25">
      <c r="A9" s="38" t="s">
        <v>33</v>
      </c>
      <c r="B9" s="38" t="s">
        <v>30</v>
      </c>
      <c r="C9" s="39">
        <v>43889</v>
      </c>
      <c r="D9" s="40">
        <v>10000</v>
      </c>
      <c r="E9" s="38" t="s">
        <v>19</v>
      </c>
      <c r="F9" s="40">
        <v>10000</v>
      </c>
      <c r="G9" s="40">
        <v>10400</v>
      </c>
      <c r="H9" s="41">
        <f t="shared" si="0"/>
        <v>104</v>
      </c>
      <c r="I9" s="40">
        <v>27840</v>
      </c>
      <c r="J9" s="40">
        <f t="shared" si="1"/>
        <v>10000</v>
      </c>
      <c r="K9" s="40">
        <v>20880</v>
      </c>
      <c r="L9" s="42">
        <v>174</v>
      </c>
      <c r="M9" s="43">
        <v>482</v>
      </c>
      <c r="N9" s="44">
        <v>0.96199999999999997</v>
      </c>
      <c r="O9" s="44">
        <v>0.441</v>
      </c>
      <c r="P9" s="40">
        <f t="shared" si="2"/>
        <v>57.47126436781609</v>
      </c>
      <c r="Q9" s="40">
        <f t="shared" si="3"/>
        <v>10395.010395010395</v>
      </c>
      <c r="R9" s="45">
        <f t="shared" si="4"/>
        <v>0.2386366022729659</v>
      </c>
      <c r="S9" s="38" t="s">
        <v>34</v>
      </c>
      <c r="T9" s="38" t="s">
        <v>20</v>
      </c>
    </row>
    <row r="10" spans="1:55" x14ac:dyDescent="0.25">
      <c r="A10" s="38" t="s">
        <v>35</v>
      </c>
      <c r="B10" s="38" t="s">
        <v>36</v>
      </c>
      <c r="C10" s="39">
        <v>44006</v>
      </c>
      <c r="D10" s="40">
        <v>12000</v>
      </c>
      <c r="E10" s="38" t="s">
        <v>19</v>
      </c>
      <c r="F10" s="40">
        <v>12000</v>
      </c>
      <c r="G10" s="40">
        <v>4200</v>
      </c>
      <c r="H10" s="41">
        <f t="shared" si="0"/>
        <v>35</v>
      </c>
      <c r="I10" s="40">
        <v>8400</v>
      </c>
      <c r="J10" s="40">
        <f t="shared" si="1"/>
        <v>12000</v>
      </c>
      <c r="K10" s="40">
        <v>8400</v>
      </c>
      <c r="L10" s="42">
        <v>70</v>
      </c>
      <c r="M10" s="43">
        <v>175</v>
      </c>
      <c r="N10" s="44">
        <v>0.28100000000000003</v>
      </c>
      <c r="O10" s="44">
        <v>0.28100000000000003</v>
      </c>
      <c r="P10" s="40">
        <f t="shared" si="2"/>
        <v>171.42857142857142</v>
      </c>
      <c r="Q10" s="40">
        <f t="shared" si="3"/>
        <v>42704.626334519569</v>
      </c>
      <c r="R10" s="45">
        <f t="shared" si="4"/>
        <v>0.98036332264737303</v>
      </c>
      <c r="S10" s="38"/>
      <c r="T10" s="38" t="s">
        <v>20</v>
      </c>
    </row>
    <row r="11" spans="1:55" x14ac:dyDescent="0.25">
      <c r="A11" s="38" t="s">
        <v>39</v>
      </c>
      <c r="B11" s="38" t="s">
        <v>40</v>
      </c>
      <c r="C11" s="39">
        <v>44036</v>
      </c>
      <c r="D11" s="40">
        <v>192000</v>
      </c>
      <c r="E11" s="38" t="s">
        <v>19</v>
      </c>
      <c r="F11" s="40">
        <v>192000</v>
      </c>
      <c r="G11" s="40">
        <v>96600</v>
      </c>
      <c r="H11" s="41">
        <f t="shared" si="0"/>
        <v>50.312500000000007</v>
      </c>
      <c r="I11" s="40">
        <v>193101</v>
      </c>
      <c r="J11" s="40">
        <f>F11-183501</f>
        <v>8499</v>
      </c>
      <c r="K11" s="40">
        <v>9600</v>
      </c>
      <c r="L11" s="42">
        <v>80</v>
      </c>
      <c r="M11" s="43">
        <v>236</v>
      </c>
      <c r="N11" s="44">
        <v>0.433</v>
      </c>
      <c r="O11" s="44">
        <v>0.433</v>
      </c>
      <c r="P11" s="40">
        <f t="shared" si="2"/>
        <v>106.2375</v>
      </c>
      <c r="Q11" s="40">
        <f t="shared" si="3"/>
        <v>19628.175519630484</v>
      </c>
      <c r="R11" s="45">
        <f t="shared" si="4"/>
        <v>0.45060090724587887</v>
      </c>
      <c r="S11" s="38"/>
      <c r="T11" s="38" t="s">
        <v>20</v>
      </c>
    </row>
    <row r="12" spans="1:55" x14ac:dyDescent="0.25">
      <c r="A12" s="38" t="s">
        <v>41</v>
      </c>
      <c r="B12" s="38" t="s">
        <v>36</v>
      </c>
      <c r="C12" s="39">
        <v>44120</v>
      </c>
      <c r="D12" s="40">
        <v>10000</v>
      </c>
      <c r="E12" s="38" t="s">
        <v>42</v>
      </c>
      <c r="F12" s="40">
        <v>10000</v>
      </c>
      <c r="G12" s="40">
        <v>5200</v>
      </c>
      <c r="H12" s="41">
        <f t="shared" si="0"/>
        <v>52</v>
      </c>
      <c r="I12" s="40">
        <v>10440</v>
      </c>
      <c r="J12" s="40">
        <f>F12-0</f>
        <v>10000</v>
      </c>
      <c r="K12" s="40">
        <v>10440</v>
      </c>
      <c r="L12" s="42">
        <v>87</v>
      </c>
      <c r="M12" s="43">
        <v>254</v>
      </c>
      <c r="N12" s="44">
        <v>0.50700000000000001</v>
      </c>
      <c r="O12" s="44">
        <v>0.50700000000000001</v>
      </c>
      <c r="P12" s="40">
        <f t="shared" si="2"/>
        <v>114.94252873563218</v>
      </c>
      <c r="Q12" s="40">
        <f t="shared" si="3"/>
        <v>19723.865877712033</v>
      </c>
      <c r="R12" s="45">
        <f t="shared" si="4"/>
        <v>0.45279765559485841</v>
      </c>
      <c r="S12" s="38"/>
      <c r="T12" s="38" t="s">
        <v>20</v>
      </c>
    </row>
    <row r="13" spans="1:55" x14ac:dyDescent="0.25">
      <c r="A13" s="38" t="s">
        <v>43</v>
      </c>
      <c r="B13" s="38" t="s">
        <v>36</v>
      </c>
      <c r="C13" s="39">
        <v>44132</v>
      </c>
      <c r="D13" s="40">
        <v>10000</v>
      </c>
      <c r="E13" s="38" t="s">
        <v>44</v>
      </c>
      <c r="F13" s="40">
        <v>10000</v>
      </c>
      <c r="G13" s="40">
        <v>5100</v>
      </c>
      <c r="H13" s="41">
        <f t="shared" si="0"/>
        <v>51</v>
      </c>
      <c r="I13" s="40">
        <v>10200</v>
      </c>
      <c r="J13" s="40">
        <f>F13-0</f>
        <v>10000</v>
      </c>
      <c r="K13" s="40">
        <v>10200</v>
      </c>
      <c r="L13" s="42">
        <v>85</v>
      </c>
      <c r="M13" s="43">
        <v>200</v>
      </c>
      <c r="N13" s="44">
        <v>0.39</v>
      </c>
      <c r="O13" s="44">
        <v>0.39</v>
      </c>
      <c r="P13" s="40">
        <f t="shared" si="2"/>
        <v>117.64705882352941</v>
      </c>
      <c r="Q13" s="40">
        <f t="shared" si="3"/>
        <v>25641.025641025641</v>
      </c>
      <c r="R13" s="45">
        <f t="shared" si="4"/>
        <v>0.58863695227331592</v>
      </c>
      <c r="S13" s="38"/>
      <c r="T13" s="38" t="s">
        <v>20</v>
      </c>
    </row>
    <row r="14" spans="1:55" x14ac:dyDescent="0.25">
      <c r="A14" s="38" t="s">
        <v>58</v>
      </c>
      <c r="B14" s="38" t="s">
        <v>59</v>
      </c>
      <c r="C14" s="39">
        <v>43735</v>
      </c>
      <c r="D14" s="40">
        <v>53600</v>
      </c>
      <c r="E14" s="38" t="s">
        <v>19</v>
      </c>
      <c r="F14" s="40">
        <v>53600</v>
      </c>
      <c r="G14" s="40">
        <v>28500</v>
      </c>
      <c r="H14" s="41">
        <v>53.171641791044777</v>
      </c>
      <c r="I14" s="40">
        <v>57093</v>
      </c>
      <c r="J14" s="40">
        <v>11507</v>
      </c>
      <c r="K14" s="40">
        <v>15000</v>
      </c>
      <c r="L14" s="42">
        <v>150</v>
      </c>
      <c r="M14" s="43">
        <v>200</v>
      </c>
      <c r="N14" s="44">
        <v>0.34399999999999997</v>
      </c>
      <c r="O14" s="44">
        <v>0.17199999999999999</v>
      </c>
      <c r="P14" s="40">
        <v>76.713333333333338</v>
      </c>
      <c r="Q14" s="40">
        <v>33450.58139534884</v>
      </c>
      <c r="R14" s="45">
        <v>0.76791968308881631</v>
      </c>
      <c r="S14" s="38" t="s">
        <v>60</v>
      </c>
      <c r="T14" s="38" t="s">
        <v>61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x14ac:dyDescent="0.25">
      <c r="A15" s="38" t="s">
        <v>45</v>
      </c>
      <c r="B15" s="38" t="s">
        <v>46</v>
      </c>
      <c r="C15" s="39">
        <v>43728</v>
      </c>
      <c r="D15" s="40">
        <v>62000</v>
      </c>
      <c r="E15" s="38" t="s">
        <v>19</v>
      </c>
      <c r="F15" s="40">
        <v>62000</v>
      </c>
      <c r="G15" s="40">
        <v>22400</v>
      </c>
      <c r="H15" s="41">
        <f>G15/F15*100</f>
        <v>36.129032258064512</v>
      </c>
      <c r="I15" s="40">
        <v>44845</v>
      </c>
      <c r="J15" s="40">
        <f>F15-34045</f>
        <v>27955</v>
      </c>
      <c r="K15" s="40">
        <v>10800</v>
      </c>
      <c r="L15" s="42">
        <v>109</v>
      </c>
      <c r="M15" s="43">
        <v>247</v>
      </c>
      <c r="N15" s="44">
        <v>0.309</v>
      </c>
      <c r="O15" s="44">
        <v>0.14899999999999999</v>
      </c>
      <c r="P15" s="40">
        <f>J15/L15</f>
        <v>256.46788990825689</v>
      </c>
      <c r="Q15" s="40">
        <f>J15/N15</f>
        <v>90469.25566343042</v>
      </c>
      <c r="R15" s="45">
        <f>J15/N15/43560</f>
        <v>2.0768883301981274</v>
      </c>
      <c r="S15" s="38" t="s">
        <v>47</v>
      </c>
      <c r="T15" s="38" t="s">
        <v>20</v>
      </c>
    </row>
    <row r="16" spans="1:55" x14ac:dyDescent="0.25">
      <c r="A16" s="37"/>
      <c r="B16" s="37"/>
      <c r="C16" s="15" t="s">
        <v>50</v>
      </c>
      <c r="D16" s="7">
        <f>+SUM(D4:D15)</f>
        <v>409150</v>
      </c>
      <c r="E16" s="37"/>
      <c r="F16" s="7">
        <f>+SUM(F4:F15)</f>
        <v>409150</v>
      </c>
      <c r="G16" s="7">
        <f>+SUM(G4:G15)</f>
        <v>230200</v>
      </c>
      <c r="H16" s="11"/>
      <c r="I16" s="7">
        <f>+SUM(I4:I15)</f>
        <v>415639</v>
      </c>
      <c r="J16" s="7">
        <f>+SUM(J4:J15)</f>
        <v>149511</v>
      </c>
      <c r="K16" s="7">
        <f>+SUM(K4:K15)</f>
        <v>149040</v>
      </c>
      <c r="L16" s="19">
        <f>+SUM(L4:L15)</f>
        <v>1259</v>
      </c>
      <c r="M16" s="22"/>
      <c r="N16" s="26">
        <f>+SUM(N4:N15)</f>
        <v>5.907</v>
      </c>
      <c r="O16" s="26">
        <f>+SUM(O4:O15)</f>
        <v>5.0539999999999994</v>
      </c>
      <c r="P16" s="7"/>
      <c r="Q16" s="7"/>
      <c r="R16" s="30"/>
      <c r="S16" s="37"/>
      <c r="T16" s="37"/>
    </row>
    <row r="17" spans="1:20" x14ac:dyDescent="0.25">
      <c r="A17" s="3"/>
      <c r="B17" s="3"/>
      <c r="C17" s="15"/>
      <c r="D17" s="7"/>
      <c r="E17" s="3"/>
      <c r="F17" s="7"/>
      <c r="G17" s="7" t="s">
        <v>51</v>
      </c>
      <c r="H17" s="11">
        <f>G16/F16*100</f>
        <v>56.262984235610411</v>
      </c>
      <c r="I17" s="7"/>
      <c r="J17" s="7"/>
      <c r="K17" s="7" t="s">
        <v>52</v>
      </c>
      <c r="L17" s="19"/>
      <c r="M17" s="22"/>
      <c r="N17" s="26" t="s">
        <v>52</v>
      </c>
      <c r="O17" s="26"/>
      <c r="P17" s="7"/>
      <c r="Q17" s="7" t="s">
        <v>52</v>
      </c>
      <c r="R17" s="30"/>
      <c r="S17" s="3"/>
      <c r="T17" s="3"/>
    </row>
    <row r="18" spans="1:20" ht="15.75" thickBot="1" x14ac:dyDescent="0.3">
      <c r="A18" s="4"/>
      <c r="B18" s="4"/>
      <c r="C18" s="16"/>
      <c r="D18" s="8"/>
      <c r="E18" s="4"/>
      <c r="F18" s="8"/>
      <c r="G18" s="8" t="s">
        <v>53</v>
      </c>
      <c r="H18" s="12">
        <f>STDEV(H4:H15)</f>
        <v>65.300100110308492</v>
      </c>
      <c r="I18" s="8"/>
      <c r="J18" s="8"/>
      <c r="K18" s="7" t="s">
        <v>54</v>
      </c>
      <c r="L18" s="32">
        <f>J16/L16</f>
        <v>118.7537728355838</v>
      </c>
      <c r="M18" s="23"/>
      <c r="N18" s="27" t="s">
        <v>55</v>
      </c>
      <c r="O18" s="27">
        <f>J16/N16</f>
        <v>25310.817673946167</v>
      </c>
      <c r="P18" s="8"/>
      <c r="Q18" s="8" t="s">
        <v>56</v>
      </c>
      <c r="R18" s="31">
        <f>J16/N16/43560</f>
        <v>0.58105642043035277</v>
      </c>
      <c r="S18" s="4"/>
      <c r="T18" s="4"/>
    </row>
    <row r="19" spans="1:20" ht="16.5" thickBot="1" x14ac:dyDescent="0.3">
      <c r="K19" s="35" t="s">
        <v>62</v>
      </c>
    </row>
    <row r="21" spans="1:20" ht="15.75" x14ac:dyDescent="0.25">
      <c r="A21" s="33" t="s">
        <v>57</v>
      </c>
    </row>
    <row r="22" spans="1:20" x14ac:dyDescent="0.25">
      <c r="A22" s="38" t="s">
        <v>24</v>
      </c>
      <c r="B22" s="38" t="s">
        <v>25</v>
      </c>
      <c r="C22" s="39">
        <v>44019</v>
      </c>
      <c r="D22" s="40">
        <v>13000</v>
      </c>
      <c r="E22" s="38" t="s">
        <v>19</v>
      </c>
      <c r="F22" s="40">
        <v>13000</v>
      </c>
      <c r="G22" s="40">
        <v>16600</v>
      </c>
      <c r="H22" s="41">
        <f>G22/F22*100</f>
        <v>127.69230769230768</v>
      </c>
      <c r="I22" s="40">
        <v>48720</v>
      </c>
      <c r="J22" s="40">
        <f>F22-0</f>
        <v>13000</v>
      </c>
      <c r="K22" s="40">
        <v>33120</v>
      </c>
      <c r="L22" s="42">
        <v>276</v>
      </c>
      <c r="M22" s="43">
        <v>191</v>
      </c>
      <c r="N22" s="44">
        <v>1.1080000000000001</v>
      </c>
      <c r="O22" s="44">
        <v>0.438</v>
      </c>
      <c r="P22" s="40">
        <f>J22/L22</f>
        <v>47.10144927536232</v>
      </c>
      <c r="Q22" s="40">
        <f>J22/N22</f>
        <v>11732.851985559566</v>
      </c>
      <c r="R22" s="45">
        <f>J22/N22/43560</f>
        <v>0.26934921913589455</v>
      </c>
      <c r="S22" s="38" t="s">
        <v>26</v>
      </c>
      <c r="T22" s="38" t="s">
        <v>20</v>
      </c>
    </row>
    <row r="23" spans="1:20" x14ac:dyDescent="0.25">
      <c r="A23" s="38" t="s">
        <v>48</v>
      </c>
      <c r="B23" s="38" t="s">
        <v>49</v>
      </c>
      <c r="C23" s="39">
        <v>43700</v>
      </c>
      <c r="D23" s="40">
        <v>65000</v>
      </c>
      <c r="E23" s="38" t="s">
        <v>19</v>
      </c>
      <c r="F23" s="40">
        <v>62000</v>
      </c>
      <c r="G23" s="40">
        <v>25800</v>
      </c>
      <c r="H23" s="41">
        <f>G23/F23*100</f>
        <v>41.612903225806456</v>
      </c>
      <c r="I23" s="40">
        <v>51668</v>
      </c>
      <c r="J23" s="40">
        <f>F23-45548</f>
        <v>16452</v>
      </c>
      <c r="K23" s="40">
        <v>6120</v>
      </c>
      <c r="L23" s="42">
        <v>51</v>
      </c>
      <c r="M23" s="43">
        <v>125</v>
      </c>
      <c r="N23" s="44">
        <v>0.14599999999999999</v>
      </c>
      <c r="O23" s="44">
        <v>0.14599999999999999</v>
      </c>
      <c r="P23" s="40">
        <f>J23/L23</f>
        <v>322.58823529411762</v>
      </c>
      <c r="Q23" s="40">
        <f>J23/N23</f>
        <v>112684.93150684932</v>
      </c>
      <c r="R23" s="45">
        <f>J23/N23/43560</f>
        <v>2.5868900713234462</v>
      </c>
      <c r="S23" s="38"/>
      <c r="T23" s="38" t="s">
        <v>20</v>
      </c>
    </row>
    <row r="24" spans="1:20" x14ac:dyDescent="0.25">
      <c r="A24" s="38" t="s">
        <v>37</v>
      </c>
      <c r="B24" s="38" t="s">
        <v>36</v>
      </c>
      <c r="C24" s="39">
        <v>44084</v>
      </c>
      <c r="D24" s="40">
        <v>8500</v>
      </c>
      <c r="E24" s="38" t="s">
        <v>38</v>
      </c>
      <c r="F24" s="40">
        <v>8500</v>
      </c>
      <c r="G24" s="40">
        <v>8600</v>
      </c>
      <c r="H24" s="41">
        <f>G24/F24*100</f>
        <v>101.17647058823529</v>
      </c>
      <c r="I24" s="40">
        <v>17280</v>
      </c>
      <c r="J24" s="40">
        <f>F24-0</f>
        <v>8500</v>
      </c>
      <c r="K24" s="40">
        <v>17280</v>
      </c>
      <c r="L24" s="42">
        <v>144</v>
      </c>
      <c r="M24" s="43">
        <v>189</v>
      </c>
      <c r="N24" s="44">
        <v>0.625</v>
      </c>
      <c r="O24" s="44">
        <v>0.625</v>
      </c>
      <c r="P24" s="40">
        <f>J24/L24</f>
        <v>59.027777777777779</v>
      </c>
      <c r="Q24" s="40">
        <f>J24/N24</f>
        <v>13600</v>
      </c>
      <c r="R24" s="45">
        <f>J24/N24/43560</f>
        <v>0.31221303948576679</v>
      </c>
      <c r="S24" s="38"/>
      <c r="T24" s="38" t="s">
        <v>20</v>
      </c>
    </row>
  </sheetData>
  <conditionalFormatting sqref="A4:T15 A22:T24">
    <cfRule type="expression" dxfId="1" priority="9" stopIfTrue="1">
      <formula>MOD(ROW(),4)&gt;1</formula>
    </cfRule>
    <cfRule type="expression" dxfId="0" priority="10" stopIfTrue="1">
      <formula>MOD(ROW(),4)&lt;2</formula>
    </cfRule>
  </conditionalFormatting>
  <pageMargins left="0.25" right="0.25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F8F9-C087-43D8-B27C-552235C1EA5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2022-06-20T19:41:00Z</cp:lastPrinted>
  <dcterms:created xsi:type="dcterms:W3CDTF">2022-02-14T19:37:08Z</dcterms:created>
  <dcterms:modified xsi:type="dcterms:W3CDTF">2022-06-28T15:22:56Z</dcterms:modified>
</cp:coreProperties>
</file>