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4C383933-E2DF-4222-89F8-31E6609605CE}" xr6:coauthVersionLast="47" xr6:coauthVersionMax="47" xr10:uidLastSave="{00000000-0000-0000-0000-000000000000}"/>
  <bookViews>
    <workbookView xWindow="-120" yWindow="-120" windowWidth="29040" windowHeight="15840" xr2:uid="{1686D050-FEEE-497C-B6C5-2A217F1E36F0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O7" i="2"/>
  <c r="N7" i="2"/>
  <c r="K7" i="2"/>
  <c r="I7" i="2"/>
  <c r="G7" i="2"/>
  <c r="F7" i="2"/>
  <c r="L7" i="2"/>
  <c r="H4" i="2"/>
  <c r="J4" i="2"/>
  <c r="P4" i="2" s="1"/>
  <c r="H5" i="2"/>
  <c r="J5" i="2"/>
  <c r="H6" i="2"/>
  <c r="J6" i="2"/>
  <c r="P6" i="2" s="1"/>
  <c r="J7" i="2" l="1"/>
  <c r="H9" i="2"/>
  <c r="H8" i="2"/>
  <c r="P5" i="2"/>
  <c r="L9" i="2" l="1"/>
  <c r="O9" i="2"/>
</calcChain>
</file>

<file path=xl/sharedStrings.xml><?xml version="1.0" encoding="utf-8"?>
<sst xmlns="http://schemas.openxmlformats.org/spreadsheetml/2006/main" count="47" uniqueCount="41">
  <si>
    <t>Parcel Number</t>
  </si>
  <si>
    <t>Street Address</t>
  </si>
  <si>
    <t>Sale Date</t>
  </si>
  <si>
    <t>Sale Price</t>
  </si>
  <si>
    <t>Instr.</t>
  </si>
  <si>
    <t>Adj. Sale $</t>
  </si>
  <si>
    <t>Cur. Asmnt.</t>
  </si>
  <si>
    <t>Asd/Adj. Sale</t>
  </si>
  <si>
    <t>Cur. Appraisal</t>
  </si>
  <si>
    <t>Land Residual</t>
  </si>
  <si>
    <t>Est. Land Value</t>
  </si>
  <si>
    <t>Depth</t>
  </si>
  <si>
    <t>Net Acres</t>
  </si>
  <si>
    <t>Total Acres</t>
  </si>
  <si>
    <t>Dollars/FF</t>
  </si>
  <si>
    <t>Actual Front</t>
  </si>
  <si>
    <t>Other Parcels in Sale</t>
  </si>
  <si>
    <t>Land Table</t>
  </si>
  <si>
    <t>051-L21-000-009-00</t>
  </si>
  <si>
    <t>3503 SHADY LANE</t>
  </si>
  <si>
    <t>WD</t>
  </si>
  <si>
    <t>051-E10-000-253-10</t>
  </si>
  <si>
    <t>FLOYD LAKE WATERFRONT</t>
  </si>
  <si>
    <t>051-L21-000-011-00</t>
  </si>
  <si>
    <t>3511 SHADY LANE</t>
  </si>
  <si>
    <t>051-L21-000-032-00</t>
  </si>
  <si>
    <t>1864 WOLF LANE</t>
  </si>
  <si>
    <t>Totals:</t>
  </si>
  <si>
    <t>Sale. Ratio =&gt;</t>
  </si>
  <si>
    <t>Average</t>
  </si>
  <si>
    <t>Std. Dev. =&gt;</t>
  </si>
  <si>
    <t>per FF=&gt;</t>
  </si>
  <si>
    <t>per Net Acre=&gt;</t>
  </si>
  <si>
    <t>Using $1040/FF</t>
  </si>
  <si>
    <t>Floyd Lake &amp; Sand Lake C-Rate Water Front 2022</t>
  </si>
  <si>
    <t>051-A10-001-010-00</t>
  </si>
  <si>
    <t>1800 COURT ST</t>
  </si>
  <si>
    <t>051-A10-002-010-00</t>
  </si>
  <si>
    <t>SAND LAKE WATERFRONT</t>
  </si>
  <si>
    <t>Outlier</t>
  </si>
  <si>
    <t>Front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</si>
</sst>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0" xfId="0" applyNumberFormat="1" applyFont="1" applyFill="1" applyBorder="1"/>
    <xf numFmtId="6" fontId="2" fillId="3" borderId="1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Border="1"/>
    <xf numFmtId="164" fontId="2" fillId="3" borderId="1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0" xfId="0" applyNumberFormat="1" applyFont="1" applyFill="1" applyBorder="1"/>
    <xf numFmtId="165" fontId="2" fillId="3" borderId="1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0" xfId="0" applyNumberFormat="1" applyFont="1" applyFill="1" applyBorder="1"/>
    <xf numFmtId="167" fontId="2" fillId="3" borderId="1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0" xfId="0" applyNumberFormat="1" applyFont="1" applyFill="1" applyBorder="1"/>
    <xf numFmtId="40" fontId="2" fillId="3" borderId="1" xfId="0" applyNumberFormat="1" applyFont="1" applyFill="1" applyBorder="1"/>
    <xf numFmtId="168" fontId="2" fillId="3" borderId="1" xfId="0" applyNumberFormat="1" applyFont="1" applyFill="1" applyBorder="1"/>
    <xf numFmtId="0" fontId="4" fillId="0" borderId="0" xfId="0" applyFont="1"/>
    <xf numFmtId="6" fontId="3" fillId="0" borderId="2" xfId="0" applyNumberFormat="1" applyFont="1" applyBorder="1"/>
    <xf numFmtId="0" fontId="3" fillId="0" borderId="0" xfId="0" applyFont="1"/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0" fontId="0" fillId="0" borderId="3" xfId="0" applyBorder="1"/>
    <xf numFmtId="165" fontId="0" fillId="0" borderId="3" xfId="0" applyNumberFormat="1" applyBorder="1"/>
    <xf numFmtId="6" fontId="0" fillId="0" borderId="3" xfId="0" applyNumberFormat="1" applyBorder="1"/>
    <xf numFmtId="164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40" fontId="0" fillId="0" borderId="3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quotePrefix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F031-A032-4BEB-9350-BC1D36C2F5AD}">
  <sheetPr>
    <pageSetUpPr fitToPage="1"/>
  </sheetPr>
  <dimension ref="A1:BB15"/>
  <sheetViews>
    <sheetView tabSelected="1" workbookViewId="0">
      <selection activeCell="M19" sqref="M19"/>
    </sheetView>
  </sheetViews>
  <sheetFormatPr defaultRowHeight="15" x14ac:dyDescent="0.25"/>
  <cols>
    <col min="1" max="1" width="18" bestFit="1" customWidth="1"/>
    <col min="2" max="2" width="16.42578125" bestFit="1" customWidth="1"/>
    <col min="3" max="3" width="9.28515625" style="14" bestFit="1" customWidth="1"/>
    <col min="4" max="4" width="9.5703125" style="6" bestFit="1" customWidth="1"/>
    <col min="5" max="5" width="5.5703125" bestFit="1" customWidth="1"/>
    <col min="6" max="6" width="10.140625" style="6" bestFit="1" customWidth="1"/>
    <col min="7" max="7" width="12.7109375" style="6" bestFit="1" customWidth="1"/>
    <col min="8" max="8" width="12.85546875" style="10" bestFit="1" customWidth="1"/>
    <col min="9" max="9" width="13.42578125" style="6" bestFit="1" customWidth="1"/>
    <col min="10" max="10" width="13.28515625" style="6" bestFit="1" customWidth="1"/>
    <col min="11" max="11" width="16.28515625" style="6" customWidth="1"/>
    <col min="12" max="12" width="11.140625" style="18" bestFit="1" customWidth="1"/>
    <col min="13" max="13" width="6.42578125" style="21" bestFit="1" customWidth="1"/>
    <col min="14" max="14" width="14.28515625" style="25" bestFit="1" customWidth="1"/>
    <col min="15" max="15" width="10.85546875" style="25" bestFit="1" customWidth="1"/>
    <col min="16" max="16" width="10" style="6" bestFit="1" customWidth="1"/>
    <col min="17" max="17" width="11.7109375" style="25" bestFit="1" customWidth="1"/>
    <col min="18" max="18" width="19.42578125" bestFit="1" customWidth="1"/>
    <col min="19" max="19" width="24.42578125" bestFit="1" customWidth="1"/>
  </cols>
  <sheetData>
    <row r="1" spans="1:54" ht="18.75" x14ac:dyDescent="0.3">
      <c r="A1" s="29" t="s">
        <v>34</v>
      </c>
    </row>
    <row r="3" spans="1:54" x14ac:dyDescent="0.25">
      <c r="A3" s="1" t="s">
        <v>0</v>
      </c>
      <c r="B3" s="1" t="s">
        <v>1</v>
      </c>
      <c r="C3" s="13" t="s">
        <v>2</v>
      </c>
      <c r="D3" s="5" t="s">
        <v>3</v>
      </c>
      <c r="E3" s="1" t="s">
        <v>4</v>
      </c>
      <c r="F3" s="5" t="s">
        <v>5</v>
      </c>
      <c r="G3" s="5" t="s">
        <v>6</v>
      </c>
      <c r="H3" s="9" t="s">
        <v>7</v>
      </c>
      <c r="I3" s="5" t="s">
        <v>8</v>
      </c>
      <c r="J3" s="5" t="s">
        <v>9</v>
      </c>
      <c r="K3" s="5" t="s">
        <v>10</v>
      </c>
      <c r="L3" s="17" t="s">
        <v>40</v>
      </c>
      <c r="M3" s="20" t="s">
        <v>11</v>
      </c>
      <c r="N3" s="24" t="s">
        <v>12</v>
      </c>
      <c r="O3" s="24" t="s">
        <v>13</v>
      </c>
      <c r="P3" s="5" t="s">
        <v>14</v>
      </c>
      <c r="Q3" s="24" t="s">
        <v>15</v>
      </c>
      <c r="R3" s="1" t="s">
        <v>16</v>
      </c>
      <c r="S3" s="1" t="s">
        <v>17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x14ac:dyDescent="0.25">
      <c r="A4" s="39" t="s">
        <v>18</v>
      </c>
      <c r="B4" s="39" t="s">
        <v>19</v>
      </c>
      <c r="C4" s="40">
        <v>43707</v>
      </c>
      <c r="D4" s="41">
        <v>191000</v>
      </c>
      <c r="E4" s="39" t="s">
        <v>20</v>
      </c>
      <c r="F4" s="41">
        <v>191000</v>
      </c>
      <c r="G4" s="41">
        <v>93200</v>
      </c>
      <c r="H4" s="42">
        <f>G4/F4*100</f>
        <v>48.795811518324605</v>
      </c>
      <c r="I4" s="41">
        <v>186355</v>
      </c>
      <c r="J4" s="41">
        <f>F4-133342</f>
        <v>57658</v>
      </c>
      <c r="K4" s="41">
        <v>53013</v>
      </c>
      <c r="L4" s="43">
        <v>50</v>
      </c>
      <c r="M4" s="44">
        <v>205</v>
      </c>
      <c r="N4" s="45">
        <v>0.56699999999999995</v>
      </c>
      <c r="O4" s="45">
        <v>0.23499999999999999</v>
      </c>
      <c r="P4" s="41">
        <f>J4/L4</f>
        <v>1153.1600000000001</v>
      </c>
      <c r="Q4" s="45">
        <v>50</v>
      </c>
      <c r="R4" s="39" t="s">
        <v>21</v>
      </c>
      <c r="S4" s="39" t="s">
        <v>22</v>
      </c>
      <c r="AB4" s="2"/>
      <c r="AS4" s="2"/>
      <c r="AU4" s="2"/>
    </row>
    <row r="5" spans="1:54" x14ac:dyDescent="0.25">
      <c r="A5" s="39" t="s">
        <v>23</v>
      </c>
      <c r="B5" s="39" t="s">
        <v>24</v>
      </c>
      <c r="C5" s="40">
        <v>43707</v>
      </c>
      <c r="D5" s="41">
        <v>145000</v>
      </c>
      <c r="E5" s="39" t="s">
        <v>20</v>
      </c>
      <c r="F5" s="41">
        <v>145000</v>
      </c>
      <c r="G5" s="41">
        <v>66100</v>
      </c>
      <c r="H5" s="42">
        <f>G5/F5*100</f>
        <v>45.586206896551722</v>
      </c>
      <c r="I5" s="41">
        <v>132236</v>
      </c>
      <c r="J5" s="41">
        <f>F5-77356</f>
        <v>67644</v>
      </c>
      <c r="K5" s="41">
        <v>54880</v>
      </c>
      <c r="L5" s="43">
        <v>56</v>
      </c>
      <c r="M5" s="44">
        <v>189</v>
      </c>
      <c r="N5" s="45">
        <v>0.24299999999999999</v>
      </c>
      <c r="O5" s="45">
        <v>0.24299999999999999</v>
      </c>
      <c r="P5" s="41">
        <f>J5/L5</f>
        <v>1207.9285714285713</v>
      </c>
      <c r="Q5" s="45">
        <v>56</v>
      </c>
      <c r="R5" s="39"/>
      <c r="S5" s="39" t="s">
        <v>22</v>
      </c>
    </row>
    <row r="6" spans="1:54" x14ac:dyDescent="0.25">
      <c r="A6" s="39" t="s">
        <v>25</v>
      </c>
      <c r="B6" s="39" t="s">
        <v>26</v>
      </c>
      <c r="C6" s="40">
        <v>43966</v>
      </c>
      <c r="D6" s="41">
        <v>174000</v>
      </c>
      <c r="E6" s="39" t="s">
        <v>20</v>
      </c>
      <c r="F6" s="41">
        <v>174000</v>
      </c>
      <c r="G6" s="41">
        <v>92700</v>
      </c>
      <c r="H6" s="42">
        <f>G6/F6*100</f>
        <v>53.275862068965516</v>
      </c>
      <c r="I6" s="41">
        <v>185493</v>
      </c>
      <c r="J6" s="41">
        <f>F6-130613</f>
        <v>43387</v>
      </c>
      <c r="K6" s="41">
        <v>54880</v>
      </c>
      <c r="L6" s="43">
        <v>56</v>
      </c>
      <c r="M6" s="44">
        <v>227</v>
      </c>
      <c r="N6" s="45">
        <v>0.29199999999999998</v>
      </c>
      <c r="O6" s="45">
        <v>0.29199999999999998</v>
      </c>
      <c r="P6" s="41">
        <f>J6/L6</f>
        <v>774.76785714285711</v>
      </c>
      <c r="Q6" s="45">
        <v>56</v>
      </c>
      <c r="R6" s="39"/>
      <c r="S6" s="39" t="s">
        <v>22</v>
      </c>
    </row>
    <row r="7" spans="1:54" x14ac:dyDescent="0.25">
      <c r="A7" s="3"/>
      <c r="B7" s="3"/>
      <c r="C7" s="15" t="s">
        <v>27</v>
      </c>
      <c r="D7" s="7">
        <f>+SUM(D4:D6)</f>
        <v>510000</v>
      </c>
      <c r="E7" s="3"/>
      <c r="F7" s="7">
        <f>+SUM(F4:F6)</f>
        <v>510000</v>
      </c>
      <c r="G7" s="7">
        <f>+SUM(G4:G6)</f>
        <v>252000</v>
      </c>
      <c r="H7" s="11"/>
      <c r="I7" s="7">
        <f>+SUM(I4:I6)</f>
        <v>504084</v>
      </c>
      <c r="J7" s="7">
        <f>+SUM(J4:J6)</f>
        <v>168689</v>
      </c>
      <c r="K7" s="7">
        <f>+SUM(K4:K6)</f>
        <v>162773</v>
      </c>
      <c r="L7" s="19">
        <f>+SUM(L4:L6)</f>
        <v>162</v>
      </c>
      <c r="M7" s="22"/>
      <c r="N7" s="26">
        <f>+SUM(N4:N6)</f>
        <v>1.1019999999999999</v>
      </c>
      <c r="O7" s="26">
        <f>+SUM(O4:O6)</f>
        <v>0.77</v>
      </c>
      <c r="P7" s="7"/>
      <c r="Q7" s="26"/>
      <c r="R7" s="3"/>
      <c r="S7" s="3"/>
    </row>
    <row r="8" spans="1:54" x14ac:dyDescent="0.25">
      <c r="A8" s="3"/>
      <c r="B8" s="3"/>
      <c r="C8" s="15"/>
      <c r="D8" s="7"/>
      <c r="E8" s="3"/>
      <c r="F8" s="7"/>
      <c r="G8" s="7" t="s">
        <v>28</v>
      </c>
      <c r="H8" s="11">
        <f>G7/F7*100</f>
        <v>49.411764705882355</v>
      </c>
      <c r="I8" s="7"/>
      <c r="J8" s="7"/>
      <c r="K8" s="7" t="s">
        <v>29</v>
      </c>
      <c r="L8" s="19"/>
      <c r="M8" s="22"/>
      <c r="N8" s="26" t="s">
        <v>29</v>
      </c>
      <c r="O8" s="26"/>
      <c r="P8" s="7"/>
      <c r="Q8" s="26"/>
      <c r="R8" s="3"/>
      <c r="S8" s="3"/>
    </row>
    <row r="9" spans="1:54" x14ac:dyDescent="0.25">
      <c r="A9" s="4"/>
      <c r="B9" s="4"/>
      <c r="C9" s="16"/>
      <c r="D9" s="8"/>
      <c r="E9" s="4"/>
      <c r="F9" s="8"/>
      <c r="G9" s="8" t="s">
        <v>30</v>
      </c>
      <c r="H9" s="12">
        <f>STDEV(H4:H6)</f>
        <v>3.862279366622642</v>
      </c>
      <c r="I9" s="8"/>
      <c r="J9" s="8"/>
      <c r="K9" s="8" t="s">
        <v>31</v>
      </c>
      <c r="L9" s="28">
        <f>J7/L7</f>
        <v>1041.2901234567901</v>
      </c>
      <c r="M9" s="23"/>
      <c r="N9" s="27" t="s">
        <v>32</v>
      </c>
      <c r="O9" s="27">
        <f>J7/N7</f>
        <v>153075.31760435575</v>
      </c>
      <c r="P9" s="8"/>
      <c r="Q9" s="27"/>
      <c r="R9" s="4"/>
      <c r="S9" s="4"/>
    </row>
    <row r="10" spans="1:54" ht="15.75" thickBot="1" x14ac:dyDescent="0.3"/>
    <row r="11" spans="1:54" ht="16.5" thickBot="1" x14ac:dyDescent="0.3">
      <c r="K11" s="30" t="s">
        <v>33</v>
      </c>
    </row>
    <row r="13" spans="1:54" s="32" customFormat="1" x14ac:dyDescent="0.25">
      <c r="C13" s="35"/>
      <c r="D13" s="33"/>
      <c r="F13" s="33"/>
      <c r="G13" s="33"/>
      <c r="H13" s="34"/>
      <c r="I13" s="33"/>
      <c r="J13" s="33"/>
      <c r="K13" s="33"/>
      <c r="L13" s="36"/>
      <c r="M13" s="37"/>
      <c r="N13" s="38"/>
      <c r="O13" s="38"/>
      <c r="P13" s="33"/>
      <c r="Q13" s="38"/>
    </row>
    <row r="14" spans="1:54" s="32" customFormat="1" ht="15.75" x14ac:dyDescent="0.25">
      <c r="A14" s="31" t="s">
        <v>39</v>
      </c>
      <c r="C14" s="35"/>
      <c r="D14" s="33"/>
      <c r="F14" s="33"/>
      <c r="G14" s="33"/>
      <c r="H14" s="34"/>
      <c r="I14" s="33"/>
      <c r="J14" s="33"/>
      <c r="K14" s="33"/>
      <c r="L14" s="36"/>
      <c r="M14" s="37"/>
      <c r="N14" s="38"/>
      <c r="O14" s="38"/>
      <c r="P14" s="33"/>
      <c r="Q14" s="38"/>
    </row>
    <row r="15" spans="1:54" s="46" customFormat="1" x14ac:dyDescent="0.25">
      <c r="A15" s="39" t="s">
        <v>35</v>
      </c>
      <c r="B15" s="39" t="s">
        <v>36</v>
      </c>
      <c r="C15" s="40">
        <v>43705</v>
      </c>
      <c r="D15" s="41">
        <v>77500</v>
      </c>
      <c r="E15" s="39" t="s">
        <v>20</v>
      </c>
      <c r="F15" s="41">
        <v>69800</v>
      </c>
      <c r="G15" s="41">
        <v>41900</v>
      </c>
      <c r="H15" s="42">
        <v>60.02865329512894</v>
      </c>
      <c r="I15" s="41">
        <v>89873</v>
      </c>
      <c r="J15" s="41">
        <v>19127</v>
      </c>
      <c r="K15" s="41">
        <v>39200</v>
      </c>
      <c r="L15" s="43">
        <v>40</v>
      </c>
      <c r="M15" s="44">
        <v>175</v>
      </c>
      <c r="N15" s="45">
        <v>0.161</v>
      </c>
      <c r="O15" s="45">
        <v>9.1999999999999998E-2</v>
      </c>
      <c r="P15" s="41">
        <v>478.17500000000001</v>
      </c>
      <c r="Q15" s="45">
        <v>80</v>
      </c>
      <c r="R15" s="39" t="s">
        <v>37</v>
      </c>
      <c r="S15" s="39" t="s">
        <v>38</v>
      </c>
      <c r="V15" s="47"/>
      <c r="X15" s="48"/>
    </row>
  </sheetData>
  <conditionalFormatting sqref="A4:S6 A15:S15">
    <cfRule type="expression" dxfId="1" priority="7" stopIfTrue="1">
      <formula>MOD(ROW(),4)&gt;1</formula>
    </cfRule>
    <cfRule type="expression" dxfId="0" priority="8" stopIfTrue="1">
      <formula>MOD(ROW(),4)&lt;2</formula>
    </cfRule>
  </conditionalFormatting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00BD-7893-4AC8-AA04-217F1ED43C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2022-06-20T19:55:00Z</cp:lastPrinted>
  <dcterms:created xsi:type="dcterms:W3CDTF">2022-02-04T15:09:41Z</dcterms:created>
  <dcterms:modified xsi:type="dcterms:W3CDTF">2022-06-28T15:23:39Z</dcterms:modified>
</cp:coreProperties>
</file>