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essor\Documents\2022 Land values &amp; ECFs\"/>
    </mc:Choice>
  </mc:AlternateContent>
  <xr:revisionPtr revIDLastSave="0" documentId="13_ncr:1_{92A73136-F643-4F17-904C-D462766F5C44}" xr6:coauthVersionLast="47" xr6:coauthVersionMax="47" xr10:uidLastSave="{00000000-0000-0000-0000-000000000000}"/>
  <workbookProtection workbookAlgorithmName="SHA-512" workbookHashValue="/OyXcLay1IMMG4RYXvS2919DaxJMbz29MsHLv90Thi9AcZF5oe79baYtaPCJO/9pRNzaZtAI29ff14NMklEoEw==" workbookSaltValue="CC/PXQ4aO9BrctGjL9EgNg==" workbookSpinCount="100000" lockStructure="1"/>
  <bookViews>
    <workbookView xWindow="-120" yWindow="-120" windowWidth="29040" windowHeight="15840" xr2:uid="{253A916A-03AE-417A-9EF8-0692A28D7D79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2" l="1"/>
  <c r="L45" i="2"/>
  <c r="N45" i="2" s="1"/>
  <c r="L89" i="2"/>
  <c r="P89" i="2" s="1"/>
  <c r="I89" i="2"/>
  <c r="L88" i="2"/>
  <c r="N88" i="2" s="1"/>
  <c r="R88" i="2" s="1"/>
  <c r="I88" i="2"/>
  <c r="L87" i="2"/>
  <c r="N87" i="2" s="1"/>
  <c r="R87" i="2" s="1"/>
  <c r="I87" i="2"/>
  <c r="L86" i="2"/>
  <c r="N86" i="2" s="1"/>
  <c r="R86" i="2" s="1"/>
  <c r="I86" i="2"/>
  <c r="L85" i="2"/>
  <c r="P85" i="2" s="1"/>
  <c r="I85" i="2"/>
  <c r="I4" i="2"/>
  <c r="L4" i="2"/>
  <c r="N4" i="2" s="1"/>
  <c r="I5" i="2"/>
  <c r="L5" i="2"/>
  <c r="N5" i="2" s="1"/>
  <c r="I6" i="2"/>
  <c r="L6" i="2"/>
  <c r="N6" i="2" s="1"/>
  <c r="I7" i="2"/>
  <c r="L7" i="2"/>
  <c r="P7" i="2" s="1"/>
  <c r="I8" i="2"/>
  <c r="L8" i="2"/>
  <c r="N8" i="2" s="1"/>
  <c r="I9" i="2"/>
  <c r="L9" i="2"/>
  <c r="N9" i="2" s="1"/>
  <c r="I10" i="2"/>
  <c r="L10" i="2"/>
  <c r="N10" i="2" s="1"/>
  <c r="I11" i="2"/>
  <c r="L11" i="2"/>
  <c r="P11" i="2" s="1"/>
  <c r="I12" i="2"/>
  <c r="L12" i="2"/>
  <c r="N12" i="2" s="1"/>
  <c r="I13" i="2"/>
  <c r="L13" i="2"/>
  <c r="N13" i="2" s="1"/>
  <c r="I14" i="2"/>
  <c r="L14" i="2"/>
  <c r="N14" i="2" s="1"/>
  <c r="I15" i="2"/>
  <c r="L15" i="2"/>
  <c r="P15" i="2" s="1"/>
  <c r="I16" i="2"/>
  <c r="L16" i="2"/>
  <c r="N16" i="2" s="1"/>
  <c r="I17" i="2"/>
  <c r="L17" i="2"/>
  <c r="N17" i="2" s="1"/>
  <c r="I18" i="2"/>
  <c r="L18" i="2"/>
  <c r="N18" i="2" s="1"/>
  <c r="I19" i="2"/>
  <c r="L19" i="2"/>
  <c r="P19" i="2" s="1"/>
  <c r="I20" i="2"/>
  <c r="L20" i="2"/>
  <c r="N20" i="2" s="1"/>
  <c r="I21" i="2"/>
  <c r="L21" i="2"/>
  <c r="N21" i="2" s="1"/>
  <c r="I22" i="2"/>
  <c r="L22" i="2"/>
  <c r="N22" i="2" s="1"/>
  <c r="I23" i="2"/>
  <c r="L23" i="2"/>
  <c r="P23" i="2" s="1"/>
  <c r="I24" i="2"/>
  <c r="L24" i="2"/>
  <c r="N24" i="2" s="1"/>
  <c r="I25" i="2"/>
  <c r="L25" i="2"/>
  <c r="P25" i="2" s="1"/>
  <c r="I26" i="2"/>
  <c r="L26" i="2"/>
  <c r="P26" i="2" s="1"/>
  <c r="I27" i="2"/>
  <c r="L27" i="2"/>
  <c r="N27" i="2" s="1"/>
  <c r="I28" i="2"/>
  <c r="L28" i="2"/>
  <c r="N28" i="2" s="1"/>
  <c r="I29" i="2"/>
  <c r="L29" i="2"/>
  <c r="P29" i="2" s="1"/>
  <c r="I30" i="2"/>
  <c r="L30" i="2"/>
  <c r="P30" i="2" s="1"/>
  <c r="I31" i="2"/>
  <c r="L31" i="2"/>
  <c r="N31" i="2" s="1"/>
  <c r="I32" i="2"/>
  <c r="L32" i="2"/>
  <c r="P32" i="2" s="1"/>
  <c r="I33" i="2"/>
  <c r="L33" i="2"/>
  <c r="N33" i="2" s="1"/>
  <c r="I34" i="2"/>
  <c r="L34" i="2"/>
  <c r="N34" i="2" s="1"/>
  <c r="I35" i="2"/>
  <c r="L35" i="2"/>
  <c r="P35" i="2" s="1"/>
  <c r="I36" i="2"/>
  <c r="L36" i="2"/>
  <c r="P36" i="2" s="1"/>
  <c r="I37" i="2"/>
  <c r="L37" i="2"/>
  <c r="N37" i="2" s="1"/>
  <c r="I38" i="2"/>
  <c r="L38" i="2"/>
  <c r="P38" i="2" s="1"/>
  <c r="I39" i="2"/>
  <c r="L39" i="2"/>
  <c r="N39" i="2" s="1"/>
  <c r="I40" i="2"/>
  <c r="L40" i="2"/>
  <c r="N40" i="2" s="1"/>
  <c r="I41" i="2"/>
  <c r="L41" i="2"/>
  <c r="N41" i="2" s="1"/>
  <c r="I42" i="2"/>
  <c r="L42" i="2"/>
  <c r="P42" i="2" s="1"/>
  <c r="I43" i="2"/>
  <c r="L43" i="2"/>
  <c r="N43" i="2" s="1"/>
  <c r="I44" i="2"/>
  <c r="L44" i="2"/>
  <c r="N44" i="2" s="1"/>
  <c r="I46" i="2"/>
  <c r="L46" i="2"/>
  <c r="P46" i="2" s="1"/>
  <c r="I47" i="2"/>
  <c r="L47" i="2"/>
  <c r="N47" i="2" s="1"/>
  <c r="I48" i="2"/>
  <c r="L48" i="2"/>
  <c r="P48" i="2" s="1"/>
  <c r="I49" i="2"/>
  <c r="L49" i="2"/>
  <c r="P49" i="2" s="1"/>
  <c r="I50" i="2"/>
  <c r="L50" i="2"/>
  <c r="P50" i="2" s="1"/>
  <c r="I51" i="2"/>
  <c r="L51" i="2"/>
  <c r="N51" i="2" s="1"/>
  <c r="I52" i="2"/>
  <c r="L52" i="2"/>
  <c r="N52" i="2" s="1"/>
  <c r="I53" i="2"/>
  <c r="L53" i="2"/>
  <c r="N53" i="2" s="1"/>
  <c r="I54" i="2"/>
  <c r="L54" i="2"/>
  <c r="P54" i="2" s="1"/>
  <c r="I55" i="2"/>
  <c r="L55" i="2"/>
  <c r="N55" i="2" s="1"/>
  <c r="I56" i="2"/>
  <c r="L56" i="2"/>
  <c r="N56" i="2" s="1"/>
  <c r="I57" i="2"/>
  <c r="L57" i="2"/>
  <c r="N57" i="2" s="1"/>
  <c r="I58" i="2"/>
  <c r="L58" i="2"/>
  <c r="P58" i="2" s="1"/>
  <c r="I59" i="2"/>
  <c r="L59" i="2"/>
  <c r="N59" i="2" s="1"/>
  <c r="I60" i="2"/>
  <c r="L60" i="2"/>
  <c r="N60" i="2" s="1"/>
  <c r="I61" i="2"/>
  <c r="L61" i="2"/>
  <c r="N61" i="2" s="1"/>
  <c r="I62" i="2"/>
  <c r="L62" i="2"/>
  <c r="P62" i="2" s="1"/>
  <c r="I63" i="2"/>
  <c r="L63" i="2"/>
  <c r="N63" i="2" s="1"/>
  <c r="I64" i="2"/>
  <c r="L64" i="2"/>
  <c r="N64" i="2" s="1"/>
  <c r="I65" i="2"/>
  <c r="L65" i="2"/>
  <c r="N65" i="2" s="1"/>
  <c r="I66" i="2"/>
  <c r="L66" i="2"/>
  <c r="P66" i="2" s="1"/>
  <c r="I67" i="2"/>
  <c r="L67" i="2"/>
  <c r="N67" i="2" s="1"/>
  <c r="I68" i="2"/>
  <c r="L68" i="2"/>
  <c r="P68" i="2" s="1"/>
  <c r="I69" i="2"/>
  <c r="L69" i="2"/>
  <c r="N69" i="2" s="1"/>
  <c r="I70" i="2"/>
  <c r="L70" i="2"/>
  <c r="P70" i="2" s="1"/>
  <c r="I71" i="2"/>
  <c r="L71" i="2"/>
  <c r="N71" i="2" s="1"/>
  <c r="I72" i="2"/>
  <c r="L72" i="2"/>
  <c r="N72" i="2" s="1"/>
  <c r="I73" i="2"/>
  <c r="L73" i="2"/>
  <c r="N73" i="2" s="1"/>
  <c r="I74" i="2"/>
  <c r="L74" i="2"/>
  <c r="P74" i="2" s="1"/>
  <c r="I75" i="2"/>
  <c r="L75" i="2"/>
  <c r="N75" i="2" s="1"/>
  <c r="I76" i="2"/>
  <c r="L76" i="2"/>
  <c r="N76" i="2" s="1"/>
  <c r="I77" i="2"/>
  <c r="L77" i="2"/>
  <c r="N77" i="2" s="1"/>
  <c r="I78" i="2"/>
  <c r="L78" i="2"/>
  <c r="P78" i="2" s="1"/>
  <c r="D79" i="2"/>
  <c r="G79" i="2"/>
  <c r="H79" i="2"/>
  <c r="J79" i="2"/>
  <c r="M79" i="2"/>
  <c r="P45" i="2" l="1"/>
  <c r="N30" i="2"/>
  <c r="P9" i="2"/>
  <c r="P34" i="2"/>
  <c r="P88" i="2"/>
  <c r="P21" i="2"/>
  <c r="N89" i="2"/>
  <c r="R89" i="2" s="1"/>
  <c r="P16" i="2"/>
  <c r="N74" i="2"/>
  <c r="N35" i="2"/>
  <c r="N54" i="2"/>
  <c r="N25" i="2"/>
  <c r="P75" i="2"/>
  <c r="P41" i="2"/>
  <c r="N26" i="2"/>
  <c r="N23" i="2"/>
  <c r="P86" i="2"/>
  <c r="N11" i="2"/>
  <c r="P8" i="2"/>
  <c r="P73" i="2"/>
  <c r="P87" i="2"/>
  <c r="N68" i="2"/>
  <c r="P65" i="2"/>
  <c r="N50" i="2"/>
  <c r="N38" i="2"/>
  <c r="P17" i="2"/>
  <c r="P59" i="2"/>
  <c r="P52" i="2"/>
  <c r="P43" i="2"/>
  <c r="P22" i="2"/>
  <c r="N70" i="2"/>
  <c r="N49" i="2"/>
  <c r="N46" i="2"/>
  <c r="P40" i="2"/>
  <c r="P64" i="2"/>
  <c r="P72" i="2"/>
  <c r="N66" i="2"/>
  <c r="P51" i="2"/>
  <c r="N36" i="2"/>
  <c r="P60" i="2"/>
  <c r="N48" i="2"/>
  <c r="P57" i="2"/>
  <c r="P44" i="2"/>
  <c r="P28" i="2"/>
  <c r="P13" i="2"/>
  <c r="P5" i="2"/>
  <c r="P67" i="2"/>
  <c r="N62" i="2"/>
  <c r="N29" i="2"/>
  <c r="N15" i="2"/>
  <c r="N7" i="2"/>
  <c r="I81" i="2"/>
  <c r="P76" i="2"/>
  <c r="P56" i="2"/>
  <c r="P14" i="2"/>
  <c r="P6" i="2"/>
  <c r="I80" i="2"/>
  <c r="N58" i="2"/>
  <c r="N32" i="2"/>
  <c r="P24" i="2"/>
  <c r="N19" i="2"/>
  <c r="N78" i="2"/>
  <c r="N42" i="2"/>
  <c r="N85" i="2"/>
  <c r="R85" i="2" s="1"/>
  <c r="L79" i="2"/>
  <c r="N80" i="2" s="1"/>
  <c r="P71" i="2"/>
  <c r="P63" i="2"/>
  <c r="P55" i="2"/>
  <c r="P47" i="2"/>
  <c r="P39" i="2"/>
  <c r="P33" i="2"/>
  <c r="P27" i="2"/>
  <c r="P20" i="2"/>
  <c r="P12" i="2"/>
  <c r="P4" i="2"/>
  <c r="P77" i="2"/>
  <c r="P61" i="2"/>
  <c r="P53" i="2"/>
  <c r="P37" i="2"/>
  <c r="P31" i="2"/>
  <c r="P18" i="2"/>
  <c r="P10" i="2"/>
  <c r="P69" i="2"/>
  <c r="N81" i="2" l="1"/>
  <c r="Q80" i="2"/>
  <c r="P79" i="2"/>
  <c r="R8" i="2" l="1"/>
  <c r="R45" i="2"/>
  <c r="R9" i="2"/>
  <c r="R15" i="2"/>
  <c r="R48" i="2"/>
  <c r="R47" i="2"/>
  <c r="R19" i="2"/>
  <c r="R67" i="2"/>
  <c r="R74" i="2"/>
  <c r="R22" i="2"/>
  <c r="R65" i="2"/>
  <c r="R27" i="2"/>
  <c r="R50" i="2"/>
  <c r="R28" i="2"/>
  <c r="R43" i="2"/>
  <c r="R46" i="2"/>
  <c r="R57" i="2"/>
  <c r="R44" i="2"/>
  <c r="R60" i="2"/>
  <c r="R20" i="2"/>
  <c r="R42" i="2"/>
  <c r="R77" i="2"/>
  <c r="R10" i="2"/>
  <c r="R21" i="2"/>
  <c r="R73" i="2"/>
  <c r="R54" i="2"/>
  <c r="R58" i="2"/>
  <c r="R31" i="2"/>
  <c r="R51" i="2"/>
  <c r="R62" i="2"/>
  <c r="R68" i="2"/>
  <c r="R18" i="2"/>
  <c r="R38" i="2"/>
  <c r="R49" i="2"/>
  <c r="R71" i="2"/>
  <c r="R12" i="2"/>
  <c r="R69" i="2"/>
  <c r="R72" i="2"/>
  <c r="R13" i="2"/>
  <c r="R32" i="2"/>
  <c r="R63" i="2"/>
  <c r="R29" i="2"/>
  <c r="R61" i="2"/>
  <c r="R64" i="2"/>
  <c r="R5" i="2"/>
  <c r="R16" i="2"/>
  <c r="R11" i="2"/>
  <c r="R14" i="2"/>
  <c r="R70" i="2"/>
  <c r="R39" i="2"/>
  <c r="R66" i="2"/>
  <c r="R7" i="2"/>
  <c r="R37" i="2"/>
  <c r="R40" i="2"/>
  <c r="R59" i="2"/>
  <c r="R78" i="2"/>
  <c r="R6" i="2"/>
  <c r="R33" i="2"/>
  <c r="R52" i="2"/>
  <c r="R34" i="2"/>
  <c r="R76" i="2"/>
  <c r="R36" i="2"/>
  <c r="R30" i="2"/>
  <c r="R35" i="2"/>
  <c r="R24" i="2"/>
  <c r="R41" i="2"/>
  <c r="R25" i="2"/>
  <c r="R4" i="2"/>
  <c r="R26" i="2"/>
  <c r="R17" i="2"/>
  <c r="R55" i="2"/>
  <c r="R79" i="2"/>
  <c r="R23" i="2"/>
  <c r="R53" i="2"/>
  <c r="R56" i="2"/>
  <c r="R75" i="2"/>
  <c r="Q81" i="2" l="1"/>
  <c r="S81" i="2" s="1"/>
</calcChain>
</file>

<file path=xl/sharedStrings.xml><?xml version="1.0" encoding="utf-8"?>
<sst xmlns="http://schemas.openxmlformats.org/spreadsheetml/2006/main" count="608" uniqueCount="225">
  <si>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</si>
  <si>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</si>
  <si>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</si>
  <si>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</si>
  <si>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</si>
  <si>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</si>
  <si>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</si>
  <si>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</si>
  <si>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</si>
  <si>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</si>
  <si>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</si>
  <si>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</si>
  <si>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</si>
  <si>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</si>
  <si>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</si>
  <si>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</si>
  <si>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</si>
  <si>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</si>
  <si>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</si>
  <si>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</si>
  <si>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</si>
  <si>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Other Parcels in Sale</t>
  </si>
  <si>
    <t>Land Table</t>
  </si>
  <si>
    <t>Property Class</t>
  </si>
  <si>
    <t>050-002-200-001-75</t>
  </si>
  <si>
    <t>1975 WEST ST</t>
  </si>
  <si>
    <t>WD</t>
  </si>
  <si>
    <t>03-ARM'S LENGTH</t>
  </si>
  <si>
    <t>11</t>
  </si>
  <si>
    <t>1 ST/ RANCH</t>
  </si>
  <si>
    <t>SECTION LOTS AND ACREAGE</t>
  </si>
  <si>
    <t>050-002-300-005-00</t>
  </si>
  <si>
    <t>1671 BAKER LANE</t>
  </si>
  <si>
    <t>4A</t>
  </si>
  <si>
    <t>OFF WATER-SAND LAKE</t>
  </si>
  <si>
    <t>050-003-400-006-00</t>
  </si>
  <si>
    <t>1518 INDIAN LAKE RD</t>
  </si>
  <si>
    <t>050-007-100-003-00</t>
  </si>
  <si>
    <t>5634 OLD STATE RD</t>
  </si>
  <si>
    <t>050-008-200-001-00</t>
  </si>
  <si>
    <t>5320 OLD STATE RD</t>
  </si>
  <si>
    <t>050-009-200-017-00</t>
  </si>
  <si>
    <t>4788 OLD STATE RD</t>
  </si>
  <si>
    <t>050-009-400-002-00</t>
  </si>
  <si>
    <t>4747 OLD STATE RD</t>
  </si>
  <si>
    <t>050-010-300-009-00</t>
  </si>
  <si>
    <t>4280 SPARTON RD</t>
  </si>
  <si>
    <t>MOBILE HOME</t>
  </si>
  <si>
    <t>050-011-400-001-08</t>
  </si>
  <si>
    <t>3701 OLD STATE RD</t>
  </si>
  <si>
    <t>MLC</t>
  </si>
  <si>
    <t>1+ STORY</t>
  </si>
  <si>
    <t>050-013-100-001-95</t>
  </si>
  <si>
    <t>840 N SLAWSON</t>
  </si>
  <si>
    <t>19-MULTI PARCEL ARM'S LENGTH</t>
  </si>
  <si>
    <t>050-013-100-001-90</t>
  </si>
  <si>
    <t>050-019-300-005-05</t>
  </si>
  <si>
    <t>5920 M-55</t>
  </si>
  <si>
    <t>050-019-300-007-01</t>
  </si>
  <si>
    <t>5776 W M-55</t>
  </si>
  <si>
    <t>050-020-100-010-00</t>
  </si>
  <si>
    <t>5100 CARPENTER RD</t>
  </si>
  <si>
    <t>050-020-400-008-00</t>
  </si>
  <si>
    <t>221 N IMPERIAL DR</t>
  </si>
  <si>
    <t>050-020-400-016-00</t>
  </si>
  <si>
    <t>5020 M-55</t>
  </si>
  <si>
    <t>050-021-300-005-00</t>
  </si>
  <si>
    <t>4921 CARPENTER RD</t>
  </si>
  <si>
    <t>050-025-100-006-00</t>
  </si>
  <si>
    <t>3133 M-55</t>
  </si>
  <si>
    <t>050-025-400-001-00</t>
  </si>
  <si>
    <t>369 YOUNGS RD</t>
  </si>
  <si>
    <t>050-027-200-003-40</t>
  </si>
  <si>
    <t>165 S GREENWOOD RD</t>
  </si>
  <si>
    <t>050-028-100-003-50</t>
  </si>
  <si>
    <t>216 S GREENWOOD RD</t>
  </si>
  <si>
    <t>050-028-200-003-00</t>
  </si>
  <si>
    <t>4901 M-55</t>
  </si>
  <si>
    <t>LC</t>
  </si>
  <si>
    <t>050-030-200-001-50</t>
  </si>
  <si>
    <t>5787 M-55</t>
  </si>
  <si>
    <t>050-030-200-001-30</t>
  </si>
  <si>
    <t>051-A10-002-010-00</t>
  </si>
  <si>
    <t>1886 COWAN</t>
  </si>
  <si>
    <t>051-A10-001-010-00</t>
  </si>
  <si>
    <t>051-A11-005-009-00</t>
  </si>
  <si>
    <t>1917 CORLEY DR</t>
  </si>
  <si>
    <t>051-A11-005-008-00</t>
  </si>
  <si>
    <t>051-C10-000-001-00</t>
  </si>
  <si>
    <t>1630 BINDER RD</t>
  </si>
  <si>
    <t>5A</t>
  </si>
  <si>
    <t>OFF WATER-FLOYD LAKE</t>
  </si>
  <si>
    <t>051-C20-000-065-00</t>
  </si>
  <si>
    <t>1732 COWAN</t>
  </si>
  <si>
    <t>051-C20-000-079-00</t>
  </si>
  <si>
    <t>1721 COWAN</t>
  </si>
  <si>
    <t>051-E10-000-106-00</t>
  </si>
  <si>
    <t>3435 SHIAWASSEE</t>
  </si>
  <si>
    <t>27</t>
  </si>
  <si>
    <t>051-E10-000-107-00</t>
  </si>
  <si>
    <t>EAGLE PARK</t>
  </si>
  <si>
    <t>051-E10-000-121-00</t>
  </si>
  <si>
    <t>3440 SHIAWASSEE</t>
  </si>
  <si>
    <t>051-E10-000-136-00</t>
  </si>
  <si>
    <t>3395 BAY ST</t>
  </si>
  <si>
    <t>051-E10-000-177-00</t>
  </si>
  <si>
    <t>3385 GENESEE ST</t>
  </si>
  <si>
    <t>051-E10-000-223-00</t>
  </si>
  <si>
    <t>3392 GENESEE ST</t>
  </si>
  <si>
    <t>051-F20-000-048-00</t>
  </si>
  <si>
    <t>3535 LILLIAN DR</t>
  </si>
  <si>
    <t>051-F20-000-052-00</t>
  </si>
  <si>
    <t>1704 LILLIAN DR</t>
  </si>
  <si>
    <t>051-G10-000-038-00</t>
  </si>
  <si>
    <t>5939 OTTAWA ST</t>
  </si>
  <si>
    <t>051-G10-000-041-00</t>
  </si>
  <si>
    <t>42 ALGOQUIN ST</t>
  </si>
  <si>
    <t>051-G10-000-051-00</t>
  </si>
  <si>
    <t>5918 CHIPPEWA</t>
  </si>
  <si>
    <t>051-G10-000-050-00</t>
  </si>
  <si>
    <t>051-I30-000-001-00</t>
  </si>
  <si>
    <t>1832 IROQUOIS TR</t>
  </si>
  <si>
    <t>051-K30-000-001-00</t>
  </si>
  <si>
    <t>1239 N SAND LAKE RD</t>
  </si>
  <si>
    <t>2 STORY</t>
  </si>
  <si>
    <t>051-K30-000-038-00</t>
  </si>
  <si>
    <t>1129 N SAND LAKE RD</t>
  </si>
  <si>
    <t>051-L10-000-019-00</t>
  </si>
  <si>
    <t>3676 INDIAN LAKE RD</t>
  </si>
  <si>
    <t>7A</t>
  </si>
  <si>
    <t>OFF WATER-BASS,ROUND,ISLAND LAKE</t>
  </si>
  <si>
    <t>051-N10-000-013-00</t>
  </si>
  <si>
    <t>1839 NORTH SHORE DR</t>
  </si>
  <si>
    <t>051-P10-002-001-00</t>
  </si>
  <si>
    <t>1998 EASY ST</t>
  </si>
  <si>
    <t>051-P10-003-001-00</t>
  </si>
  <si>
    <t>051-P11-007-004-00</t>
  </si>
  <si>
    <t>3215 LONE PINE</t>
  </si>
  <si>
    <t>051-P11-009-005-00</t>
  </si>
  <si>
    <t>3205 SPRUCE ST</t>
  </si>
  <si>
    <t>051-P20-000-008-00</t>
  </si>
  <si>
    <t>5418 M-55</t>
  </si>
  <si>
    <t>051-Q10-000-026-00</t>
  </si>
  <si>
    <t>1660 WELCOME AVE</t>
  </si>
  <si>
    <t>051-Q10-000-061-00</t>
  </si>
  <si>
    <t>1738 WELCOME AVE</t>
  </si>
  <si>
    <t>051-S20-000-003-00</t>
  </si>
  <si>
    <t>3919 OLD STATE RD</t>
  </si>
  <si>
    <t>051-S20-000-026-00</t>
  </si>
  <si>
    <t>1178 N SAND LAKE RD</t>
  </si>
  <si>
    <t>051-S30-000-043-00</t>
  </si>
  <si>
    <t>1295 N SAND LAKE RD</t>
  </si>
  <si>
    <t>051-S30-000-068-00</t>
  </si>
  <si>
    <t>051-S30-000-053-00</t>
  </si>
  <si>
    <t>1398 MICHIGAN AVE</t>
  </si>
  <si>
    <t>051-S30-000-054-00, 051-S30-000-029-00</t>
  </si>
  <si>
    <t>051-S30-000-076-00</t>
  </si>
  <si>
    <t>4006 OLD STATE RD</t>
  </si>
  <si>
    <t>051-S30-000-077-00</t>
  </si>
  <si>
    <t>1415 LAKE DR</t>
  </si>
  <si>
    <t>051-S30-000-084-00</t>
  </si>
  <si>
    <t>4048 BEECH ST</t>
  </si>
  <si>
    <t>051-S30-000-094-00</t>
  </si>
  <si>
    <t>1323 MICHIGAN AVE</t>
  </si>
  <si>
    <t>051-S30-000-101-00</t>
  </si>
  <si>
    <t>1291 MICHIGAN AVE</t>
  </si>
  <si>
    <t>051-S30-000-116-00</t>
  </si>
  <si>
    <t>1382 BOSTON AVE</t>
  </si>
  <si>
    <t>051-S40-004-004-00</t>
  </si>
  <si>
    <t>1362 ASH ST</t>
  </si>
  <si>
    <t>051-S40-004-012-00</t>
  </si>
  <si>
    <t>1328 ASH ST</t>
  </si>
  <si>
    <t>051-S40-008-008-00</t>
  </si>
  <si>
    <t>1260 MAPLE ST</t>
  </si>
  <si>
    <t>051-S40-008-010-00</t>
  </si>
  <si>
    <t>3950 OLD STATE RD</t>
  </si>
  <si>
    <t>051-S40-009-004-00</t>
  </si>
  <si>
    <t>1352 PINE ST</t>
  </si>
  <si>
    <t>051-S40-009-003-00</t>
  </si>
  <si>
    <t>051-S40-999-210-00</t>
  </si>
  <si>
    <t>1292 FLETCHER ST</t>
  </si>
  <si>
    <t>051-S40-999-212-00</t>
  </si>
  <si>
    <t>1288 FLETCHER ST</t>
  </si>
  <si>
    <t>051-S40-999-213-00</t>
  </si>
  <si>
    <t>1274 FLETCHER ST</t>
  </si>
  <si>
    <t>051-S40-999-214-00</t>
  </si>
  <si>
    <t>1268 FLETCHER ST</t>
  </si>
  <si>
    <t>051-S50-000-007-00</t>
  </si>
  <si>
    <t>1920 INDIAN LAKE RD</t>
  </si>
  <si>
    <t>051-S60-000-046-00</t>
  </si>
  <si>
    <t>1412 FLORENCE ST</t>
  </si>
  <si>
    <t>051-S60-000-062-00</t>
  </si>
  <si>
    <t>1391 FLORENCE ST</t>
  </si>
  <si>
    <t>051-S60-000-066-00</t>
  </si>
  <si>
    <t>1407 FLORENCE ST</t>
  </si>
  <si>
    <t>051-S60-000-071-00</t>
  </si>
  <si>
    <t>1431 FLORENCE ST</t>
  </si>
  <si>
    <t>051-T10-000-010-00</t>
  </si>
  <si>
    <t>4119 CAMINO DR</t>
  </si>
  <si>
    <t>051-T10-000-011-00</t>
  </si>
  <si>
    <t>051-T10-000-038-00</t>
  </si>
  <si>
    <t>4626 CAMINO DR</t>
  </si>
  <si>
    <t>051-W10-002-009-00</t>
  </si>
  <si>
    <t>1627 LITTLE AVE</t>
  </si>
  <si>
    <t>051-W11-003-010-00</t>
  </si>
  <si>
    <t>051-W10-002-017-00</t>
  </si>
  <si>
    <t>1603 LITTLE AVE</t>
  </si>
  <si>
    <t>051-W11-003-025-00</t>
  </si>
  <si>
    <t>1580 INDIAN LAKE RD</t>
  </si>
  <si>
    <t>051-W20-000-001-00</t>
  </si>
  <si>
    <t>1611 CHAPPEL WOODS TRAIL</t>
  </si>
  <si>
    <t>10A</t>
  </si>
  <si>
    <t>051-W20-000-002-00</t>
  </si>
  <si>
    <t>OFF WATER-CHAPPEL LAKE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</si>
  <si>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</si>
  <si>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</si>
  <si>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</si>
  <si>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</si>
  <si>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</si>
  <si>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</si>
  <si>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</si>
  <si>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</si>
  <si>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All of Water Residential ECF 2022</t>
  </si>
  <si>
    <t>Outliers</t>
  </si>
  <si>
    <t>Using 0.720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</si>
</sst>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 applyBorder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 applyBorder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3" xfId="0" applyFont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1D9E6-62C5-4316-BFFC-8CDC3447C456}">
  <dimension ref="A1:BI89"/>
  <sheetViews>
    <sheetView tabSelected="1" workbookViewId="0">
      <selection activeCell="C1" sqref="C1"/>
    </sheetView>
  </sheetViews>
  <sheetFormatPr defaultRowHeight="15" x14ac:dyDescent="0.25"/>
  <cols>
    <col min="1" max="1" width="19" bestFit="1" customWidth="1"/>
    <col min="2" max="2" width="25.7109375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28.7109375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" style="22" bestFit="1" customWidth="1"/>
    <col min="15" max="15" width="10.140625" style="27" bestFit="1" customWidth="1"/>
    <col min="16" max="16" width="15.5703125" style="32" bestFit="1" customWidth="1"/>
    <col min="17" max="17" width="11.5703125" style="40" bestFit="1" customWidth="1"/>
    <col min="18" max="18" width="18.85546875" style="42" bestFit="1" customWidth="1"/>
    <col min="19" max="19" width="13.7109375" bestFit="1" customWidth="1"/>
    <col min="20" max="20" width="9.42578125" bestFit="1" customWidth="1"/>
    <col min="21" max="21" width="10.7109375" style="7" bestFit="1" customWidth="1"/>
    <col min="22" max="22" width="36.5703125" bestFit="1" customWidth="1"/>
    <col min="23" max="23" width="36" bestFit="1" customWidth="1"/>
    <col min="24" max="24" width="13.7109375" bestFit="1" customWidth="1"/>
  </cols>
  <sheetData>
    <row r="1" spans="1:61" ht="18.75" x14ac:dyDescent="0.3">
      <c r="A1" s="47" t="s">
        <v>222</v>
      </c>
    </row>
    <row r="3" spans="1:61" x14ac:dyDescent="0.25">
      <c r="A3" s="1" t="s">
        <v>0</v>
      </c>
      <c r="B3" s="1" t="s">
        <v>1</v>
      </c>
      <c r="C3" s="16" t="s">
        <v>2</v>
      </c>
      <c r="D3" s="6" t="s">
        <v>3</v>
      </c>
      <c r="E3" s="1" t="s">
        <v>4</v>
      </c>
      <c r="F3" s="1" t="s">
        <v>5</v>
      </c>
      <c r="G3" s="6" t="s">
        <v>6</v>
      </c>
      <c r="H3" s="6" t="s">
        <v>7</v>
      </c>
      <c r="I3" s="11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21" t="s">
        <v>13</v>
      </c>
      <c r="O3" s="26" t="s">
        <v>14</v>
      </c>
      <c r="P3" s="31" t="s">
        <v>15</v>
      </c>
      <c r="Q3" s="36" t="s">
        <v>16</v>
      </c>
      <c r="R3" s="41" t="s">
        <v>17</v>
      </c>
      <c r="S3" s="1" t="s">
        <v>18</v>
      </c>
      <c r="T3" s="1" t="s">
        <v>19</v>
      </c>
      <c r="U3" s="6" t="s">
        <v>20</v>
      </c>
      <c r="V3" s="1" t="s">
        <v>21</v>
      </c>
      <c r="W3" s="1" t="s">
        <v>22</v>
      </c>
      <c r="X3" s="1" t="s">
        <v>23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x14ac:dyDescent="0.25">
      <c r="A4" t="s">
        <v>24</v>
      </c>
      <c r="B4" t="s">
        <v>25</v>
      </c>
      <c r="C4" s="17">
        <v>44105</v>
      </c>
      <c r="D4" s="7">
        <v>175000</v>
      </c>
      <c r="E4" t="s">
        <v>26</v>
      </c>
      <c r="F4" t="s">
        <v>27</v>
      </c>
      <c r="G4" s="7">
        <v>175000</v>
      </c>
      <c r="H4" s="7">
        <v>63200</v>
      </c>
      <c r="I4" s="12">
        <f t="shared" ref="I4:I35" si="0">H4/G4*100</f>
        <v>36.114285714285714</v>
      </c>
      <c r="J4" s="7">
        <v>126302</v>
      </c>
      <c r="K4" s="7">
        <v>13179</v>
      </c>
      <c r="L4" s="7">
        <f t="shared" ref="L4:L35" si="1">G4-K4</f>
        <v>161821</v>
      </c>
      <c r="M4" s="7">
        <v>169599.703125</v>
      </c>
      <c r="N4" s="22">
        <f t="shared" ref="N4:N35" si="2">L4/M4</f>
        <v>0.95413492487503437</v>
      </c>
      <c r="O4" s="27">
        <v>1176</v>
      </c>
      <c r="P4" s="32">
        <f t="shared" ref="P4:P35" si="3">L4/O4</f>
        <v>137.60289115646259</v>
      </c>
      <c r="Q4" s="37" t="s">
        <v>28</v>
      </c>
      <c r="R4" s="42">
        <f>ABS(N81-N4)*100</f>
        <v>26.904250951562126</v>
      </c>
      <c r="S4" t="s">
        <v>29</v>
      </c>
      <c r="U4" s="7">
        <v>13179</v>
      </c>
      <c r="W4" t="s">
        <v>30</v>
      </c>
      <c r="X4">
        <v>401</v>
      </c>
      <c r="AI4" s="2"/>
      <c r="AZ4" s="2"/>
      <c r="BB4" s="2"/>
    </row>
    <row r="5" spans="1:61" x14ac:dyDescent="0.25">
      <c r="A5" t="s">
        <v>31</v>
      </c>
      <c r="B5" t="s">
        <v>32</v>
      </c>
      <c r="C5" s="17">
        <v>44085</v>
      </c>
      <c r="D5" s="7">
        <v>42000</v>
      </c>
      <c r="E5" t="s">
        <v>26</v>
      </c>
      <c r="F5" t="s">
        <v>27</v>
      </c>
      <c r="G5" s="7">
        <v>42000</v>
      </c>
      <c r="H5" s="7">
        <v>14500</v>
      </c>
      <c r="I5" s="12">
        <f t="shared" si="0"/>
        <v>34.523809523809526</v>
      </c>
      <c r="J5" s="7">
        <v>28924</v>
      </c>
      <c r="K5" s="7">
        <v>3720</v>
      </c>
      <c r="L5" s="7">
        <f t="shared" si="1"/>
        <v>38280</v>
      </c>
      <c r="M5" s="7">
        <v>37787.10546875</v>
      </c>
      <c r="N5" s="22">
        <f t="shared" si="2"/>
        <v>1.0130439874961479</v>
      </c>
      <c r="O5" s="27">
        <v>616</v>
      </c>
      <c r="P5" s="32">
        <f t="shared" si="3"/>
        <v>62.142857142857146</v>
      </c>
      <c r="Q5" s="37" t="s">
        <v>33</v>
      </c>
      <c r="R5" s="42">
        <f>ABS(N81-N5)*100</f>
        <v>32.795157213673477</v>
      </c>
      <c r="S5" t="s">
        <v>29</v>
      </c>
      <c r="U5" s="7">
        <v>3720</v>
      </c>
      <c r="W5" t="s">
        <v>34</v>
      </c>
      <c r="X5">
        <v>401</v>
      </c>
    </row>
    <row r="6" spans="1:61" x14ac:dyDescent="0.25">
      <c r="A6" t="s">
        <v>35</v>
      </c>
      <c r="B6" t="s">
        <v>36</v>
      </c>
      <c r="C6" s="17">
        <v>43738</v>
      </c>
      <c r="D6" s="7">
        <v>47000</v>
      </c>
      <c r="E6" t="s">
        <v>26</v>
      </c>
      <c r="F6" t="s">
        <v>27</v>
      </c>
      <c r="G6" s="7">
        <v>45000</v>
      </c>
      <c r="H6" s="7">
        <v>20300</v>
      </c>
      <c r="I6" s="12">
        <f t="shared" si="0"/>
        <v>45.111111111111114</v>
      </c>
      <c r="J6" s="7">
        <v>40558</v>
      </c>
      <c r="K6" s="7">
        <v>6560</v>
      </c>
      <c r="L6" s="7">
        <f t="shared" si="1"/>
        <v>38440</v>
      </c>
      <c r="M6" s="7">
        <v>50971.515625</v>
      </c>
      <c r="N6" s="22">
        <f t="shared" si="2"/>
        <v>0.75414669406350421</v>
      </c>
      <c r="O6" s="27">
        <v>728</v>
      </c>
      <c r="P6" s="32">
        <f t="shared" si="3"/>
        <v>52.802197802197803</v>
      </c>
      <c r="Q6" s="37" t="s">
        <v>33</v>
      </c>
      <c r="R6" s="42">
        <f>ABS(N81-N6)*100</f>
        <v>6.9054278704091088</v>
      </c>
      <c r="S6" t="s">
        <v>29</v>
      </c>
      <c r="U6" s="7">
        <v>6560</v>
      </c>
      <c r="W6" t="s">
        <v>34</v>
      </c>
      <c r="X6">
        <v>401</v>
      </c>
    </row>
    <row r="7" spans="1:61" x14ac:dyDescent="0.25">
      <c r="A7" t="s">
        <v>37</v>
      </c>
      <c r="B7" t="s">
        <v>38</v>
      </c>
      <c r="C7" s="17">
        <v>44043</v>
      </c>
      <c r="D7" s="7">
        <v>110000</v>
      </c>
      <c r="E7" t="s">
        <v>26</v>
      </c>
      <c r="F7" t="s">
        <v>27</v>
      </c>
      <c r="G7" s="7">
        <v>110000</v>
      </c>
      <c r="H7" s="7">
        <v>44500</v>
      </c>
      <c r="I7" s="12">
        <f t="shared" si="0"/>
        <v>40.454545454545453</v>
      </c>
      <c r="J7" s="7">
        <v>88911</v>
      </c>
      <c r="K7" s="7">
        <v>13200</v>
      </c>
      <c r="L7" s="7">
        <f t="shared" si="1"/>
        <v>96800</v>
      </c>
      <c r="M7" s="7">
        <v>113509.7421875</v>
      </c>
      <c r="N7" s="22">
        <f t="shared" si="2"/>
        <v>0.8527902375119647</v>
      </c>
      <c r="O7" s="27">
        <v>1032</v>
      </c>
      <c r="P7" s="32">
        <f t="shared" si="3"/>
        <v>93.798449612403104</v>
      </c>
      <c r="Q7" s="37" t="s">
        <v>28</v>
      </c>
      <c r="R7" s="42">
        <f>ABS(N81-N7)*100</f>
        <v>16.769782215255159</v>
      </c>
      <c r="S7" t="s">
        <v>29</v>
      </c>
      <c r="U7" s="7">
        <v>13200</v>
      </c>
      <c r="W7" t="s">
        <v>30</v>
      </c>
      <c r="X7">
        <v>401</v>
      </c>
    </row>
    <row r="8" spans="1:61" x14ac:dyDescent="0.25">
      <c r="A8" t="s">
        <v>39</v>
      </c>
      <c r="B8" t="s">
        <v>40</v>
      </c>
      <c r="C8" s="17">
        <v>44117</v>
      </c>
      <c r="D8" s="7">
        <v>59000</v>
      </c>
      <c r="E8" t="s">
        <v>26</v>
      </c>
      <c r="F8" t="s">
        <v>27</v>
      </c>
      <c r="G8" s="7">
        <v>59000</v>
      </c>
      <c r="H8" s="7">
        <v>27500</v>
      </c>
      <c r="I8" s="12">
        <f t="shared" si="0"/>
        <v>46.610169491525419</v>
      </c>
      <c r="J8" s="7">
        <v>55080</v>
      </c>
      <c r="K8" s="7">
        <v>17616</v>
      </c>
      <c r="L8" s="7">
        <f t="shared" si="1"/>
        <v>41384</v>
      </c>
      <c r="M8" s="7">
        <v>56167.91796875</v>
      </c>
      <c r="N8" s="22">
        <f t="shared" si="2"/>
        <v>0.73679070716177708</v>
      </c>
      <c r="O8" s="27">
        <v>566</v>
      </c>
      <c r="P8" s="32">
        <f t="shared" si="3"/>
        <v>73.116607773851584</v>
      </c>
      <c r="Q8" s="37" t="s">
        <v>28</v>
      </c>
      <c r="R8" s="42">
        <f>ABS(N81-N8)*100</f>
        <v>5.1698291802363965</v>
      </c>
      <c r="S8" t="s">
        <v>29</v>
      </c>
      <c r="U8" s="7">
        <v>15840</v>
      </c>
      <c r="W8" t="s">
        <v>30</v>
      </c>
      <c r="X8">
        <v>401</v>
      </c>
    </row>
    <row r="9" spans="1:61" x14ac:dyDescent="0.25">
      <c r="A9" t="s">
        <v>41</v>
      </c>
      <c r="B9" t="s">
        <v>42</v>
      </c>
      <c r="C9" s="17">
        <v>44284</v>
      </c>
      <c r="D9" s="7">
        <v>134000</v>
      </c>
      <c r="E9" t="s">
        <v>26</v>
      </c>
      <c r="F9" t="s">
        <v>27</v>
      </c>
      <c r="G9" s="7">
        <v>129000</v>
      </c>
      <c r="H9" s="7">
        <v>64900</v>
      </c>
      <c r="I9" s="12">
        <f t="shared" si="0"/>
        <v>50.310077519379846</v>
      </c>
      <c r="J9" s="7">
        <v>129803</v>
      </c>
      <c r="K9" s="7">
        <v>26880</v>
      </c>
      <c r="L9" s="7">
        <f t="shared" si="1"/>
        <v>102120</v>
      </c>
      <c r="M9" s="7">
        <v>154307.34375</v>
      </c>
      <c r="N9" s="22">
        <f t="shared" si="2"/>
        <v>0.66179611104866809</v>
      </c>
      <c r="O9" s="27">
        <v>1328</v>
      </c>
      <c r="P9" s="32">
        <f t="shared" si="3"/>
        <v>76.897590361445779</v>
      </c>
      <c r="Q9" s="37" t="s">
        <v>28</v>
      </c>
      <c r="R9" s="42">
        <f>ABS(N81-N9)*100</f>
        <v>2.3296304310745031</v>
      </c>
      <c r="S9" t="s">
        <v>29</v>
      </c>
      <c r="U9" s="7">
        <v>26880</v>
      </c>
      <c r="W9" t="s">
        <v>30</v>
      </c>
      <c r="X9">
        <v>401</v>
      </c>
    </row>
    <row r="10" spans="1:61" x14ac:dyDescent="0.25">
      <c r="A10" t="s">
        <v>43</v>
      </c>
      <c r="B10" t="s">
        <v>44</v>
      </c>
      <c r="C10" s="17">
        <v>44114</v>
      </c>
      <c r="D10" s="7">
        <v>115000</v>
      </c>
      <c r="E10" t="s">
        <v>26</v>
      </c>
      <c r="F10" t="s">
        <v>27</v>
      </c>
      <c r="G10" s="7">
        <v>115000</v>
      </c>
      <c r="H10" s="7">
        <v>57200</v>
      </c>
      <c r="I10" s="12">
        <f t="shared" si="0"/>
        <v>49.739130434782609</v>
      </c>
      <c r="J10" s="7">
        <v>114390</v>
      </c>
      <c r="K10" s="7">
        <v>23200</v>
      </c>
      <c r="L10" s="7">
        <f t="shared" si="1"/>
        <v>91800</v>
      </c>
      <c r="M10" s="7">
        <v>136716.640625</v>
      </c>
      <c r="N10" s="22">
        <f t="shared" si="2"/>
        <v>0.6714617882675904</v>
      </c>
      <c r="O10" s="27">
        <v>1438</v>
      </c>
      <c r="P10" s="32">
        <f t="shared" si="3"/>
        <v>63.838664812239223</v>
      </c>
      <c r="Q10" s="37" t="s">
        <v>28</v>
      </c>
      <c r="R10" s="42">
        <f>ABS(N81-N10)*100</f>
        <v>1.3630627091822722</v>
      </c>
      <c r="S10" t="s">
        <v>29</v>
      </c>
      <c r="U10" s="7">
        <v>22400</v>
      </c>
      <c r="W10" t="s">
        <v>30</v>
      </c>
      <c r="X10">
        <v>401</v>
      </c>
    </row>
    <row r="11" spans="1:61" x14ac:dyDescent="0.25">
      <c r="A11" t="s">
        <v>45</v>
      </c>
      <c r="B11" t="s">
        <v>46</v>
      </c>
      <c r="C11" s="17">
        <v>43817</v>
      </c>
      <c r="D11" s="7">
        <v>15000</v>
      </c>
      <c r="E11" t="s">
        <v>26</v>
      </c>
      <c r="F11" t="s">
        <v>27</v>
      </c>
      <c r="G11" s="7">
        <v>15000</v>
      </c>
      <c r="H11" s="7">
        <v>7100</v>
      </c>
      <c r="I11" s="12">
        <f t="shared" si="0"/>
        <v>47.333333333333336</v>
      </c>
      <c r="J11" s="7">
        <v>14271</v>
      </c>
      <c r="K11" s="7">
        <v>5120</v>
      </c>
      <c r="L11" s="7">
        <f t="shared" si="1"/>
        <v>9880</v>
      </c>
      <c r="M11" s="7">
        <v>13719.640625</v>
      </c>
      <c r="N11" s="22">
        <f t="shared" si="2"/>
        <v>0.72013548095396995</v>
      </c>
      <c r="O11" s="27">
        <v>544</v>
      </c>
      <c r="P11" s="32">
        <f t="shared" si="3"/>
        <v>18.161764705882351</v>
      </c>
      <c r="Q11" s="37" t="s">
        <v>28</v>
      </c>
      <c r="R11" s="42">
        <f>ABS(N81-N11)*100</f>
        <v>3.5043065594556833</v>
      </c>
      <c r="S11" t="s">
        <v>47</v>
      </c>
      <c r="U11" s="7">
        <v>5120</v>
      </c>
      <c r="W11" t="s">
        <v>30</v>
      </c>
      <c r="X11">
        <v>401</v>
      </c>
    </row>
    <row r="12" spans="1:61" x14ac:dyDescent="0.25">
      <c r="A12" t="s">
        <v>48</v>
      </c>
      <c r="B12" t="s">
        <v>49</v>
      </c>
      <c r="C12" s="17">
        <v>44120</v>
      </c>
      <c r="D12" s="7">
        <v>213000</v>
      </c>
      <c r="E12" t="s">
        <v>50</v>
      </c>
      <c r="F12" t="s">
        <v>27</v>
      </c>
      <c r="G12" s="7">
        <v>213000</v>
      </c>
      <c r="H12" s="7">
        <v>68200</v>
      </c>
      <c r="I12" s="12">
        <f t="shared" si="0"/>
        <v>32.018779342723001</v>
      </c>
      <c r="J12" s="7">
        <v>136328</v>
      </c>
      <c r="K12" s="7">
        <v>27013</v>
      </c>
      <c r="L12" s="7">
        <f t="shared" si="1"/>
        <v>185987</v>
      </c>
      <c r="M12" s="7">
        <v>163890.5625</v>
      </c>
      <c r="N12" s="22">
        <f t="shared" si="2"/>
        <v>1.1348243435310681</v>
      </c>
      <c r="O12" s="27">
        <v>2438</v>
      </c>
      <c r="P12" s="32">
        <f t="shared" si="3"/>
        <v>76.286710418375719</v>
      </c>
      <c r="Q12" s="37" t="s">
        <v>28</v>
      </c>
      <c r="R12" s="42">
        <f>ABS(N81-N12)*100</f>
        <v>44.973192817165497</v>
      </c>
      <c r="S12" t="s">
        <v>51</v>
      </c>
      <c r="U12" s="7">
        <v>27013</v>
      </c>
      <c r="W12" t="s">
        <v>30</v>
      </c>
      <c r="X12">
        <v>401</v>
      </c>
    </row>
    <row r="13" spans="1:61" x14ac:dyDescent="0.25">
      <c r="A13" t="s">
        <v>52</v>
      </c>
      <c r="B13" t="s">
        <v>53</v>
      </c>
      <c r="C13" s="17">
        <v>44166</v>
      </c>
      <c r="D13" s="7">
        <v>250000</v>
      </c>
      <c r="E13" t="s">
        <v>26</v>
      </c>
      <c r="F13" t="s">
        <v>54</v>
      </c>
      <c r="G13" s="7">
        <v>250000</v>
      </c>
      <c r="H13" s="7">
        <v>108600</v>
      </c>
      <c r="I13" s="12">
        <f t="shared" si="0"/>
        <v>43.44</v>
      </c>
      <c r="J13" s="7">
        <v>217120</v>
      </c>
      <c r="K13" s="7">
        <v>54126</v>
      </c>
      <c r="L13" s="7">
        <f t="shared" si="1"/>
        <v>195874</v>
      </c>
      <c r="M13" s="7">
        <v>244368.81074306599</v>
      </c>
      <c r="N13" s="22">
        <f t="shared" si="2"/>
        <v>0.80155073556398182</v>
      </c>
      <c r="O13" s="27">
        <v>1588</v>
      </c>
      <c r="P13" s="32">
        <f t="shared" si="3"/>
        <v>123.34634760705289</v>
      </c>
      <c r="Q13" s="37" t="s">
        <v>28</v>
      </c>
      <c r="R13" s="42">
        <f>ABS(N81-N13)*100</f>
        <v>11.64583202045687</v>
      </c>
      <c r="S13" t="s">
        <v>29</v>
      </c>
      <c r="U13" s="7">
        <v>54126</v>
      </c>
      <c r="V13" t="s">
        <v>55</v>
      </c>
      <c r="W13" t="s">
        <v>30</v>
      </c>
      <c r="X13">
        <v>401</v>
      </c>
    </row>
    <row r="14" spans="1:61" x14ac:dyDescent="0.25">
      <c r="A14" t="s">
        <v>56</v>
      </c>
      <c r="B14" t="s">
        <v>57</v>
      </c>
      <c r="C14" s="17">
        <v>44104</v>
      </c>
      <c r="D14" s="7">
        <v>85000</v>
      </c>
      <c r="E14" t="s">
        <v>26</v>
      </c>
      <c r="F14" t="s">
        <v>27</v>
      </c>
      <c r="G14" s="7">
        <v>85000</v>
      </c>
      <c r="H14" s="7">
        <v>39800</v>
      </c>
      <c r="I14" s="12">
        <f t="shared" si="0"/>
        <v>46.82352941176471</v>
      </c>
      <c r="J14" s="7">
        <v>79585</v>
      </c>
      <c r="K14" s="7">
        <v>26729</v>
      </c>
      <c r="L14" s="7">
        <f t="shared" si="1"/>
        <v>58271</v>
      </c>
      <c r="M14" s="7">
        <v>79244.375</v>
      </c>
      <c r="N14" s="22">
        <f t="shared" si="2"/>
        <v>0.73533294949957018</v>
      </c>
      <c r="O14" s="27">
        <v>1192</v>
      </c>
      <c r="P14" s="32">
        <f t="shared" si="3"/>
        <v>48.885067114093957</v>
      </c>
      <c r="Q14" s="37" t="s">
        <v>28</v>
      </c>
      <c r="R14" s="42">
        <f>ABS(N81-N14)*100</f>
        <v>5.0240534140157056</v>
      </c>
      <c r="S14" t="s">
        <v>47</v>
      </c>
      <c r="U14" s="7">
        <v>26729</v>
      </c>
      <c r="W14" t="s">
        <v>30</v>
      </c>
      <c r="X14">
        <v>401</v>
      </c>
    </row>
    <row r="15" spans="1:61" x14ac:dyDescent="0.25">
      <c r="A15" t="s">
        <v>58</v>
      </c>
      <c r="B15" t="s">
        <v>59</v>
      </c>
      <c r="C15" s="17">
        <v>43776</v>
      </c>
      <c r="D15" s="7">
        <v>222000</v>
      </c>
      <c r="E15" t="s">
        <v>26</v>
      </c>
      <c r="F15" t="s">
        <v>27</v>
      </c>
      <c r="G15" s="7">
        <v>222000</v>
      </c>
      <c r="H15" s="7">
        <v>99000</v>
      </c>
      <c r="I15" s="12">
        <f t="shared" si="0"/>
        <v>44.594594594594597</v>
      </c>
      <c r="J15" s="7">
        <v>198021</v>
      </c>
      <c r="K15" s="7">
        <v>46043</v>
      </c>
      <c r="L15" s="7">
        <f t="shared" si="1"/>
        <v>175957</v>
      </c>
      <c r="M15" s="7">
        <v>227853.078125</v>
      </c>
      <c r="N15" s="22">
        <f t="shared" si="2"/>
        <v>0.77223885430009487</v>
      </c>
      <c r="O15" s="27">
        <v>1680</v>
      </c>
      <c r="P15" s="32">
        <f t="shared" si="3"/>
        <v>104.73630952380952</v>
      </c>
      <c r="Q15" s="37" t="s">
        <v>28</v>
      </c>
      <c r="R15" s="42">
        <f>ABS(N81-N15)*100</f>
        <v>8.7146438940681747</v>
      </c>
      <c r="S15" t="s">
        <v>29</v>
      </c>
      <c r="U15" s="7">
        <v>26620</v>
      </c>
      <c r="W15" t="s">
        <v>30</v>
      </c>
      <c r="X15">
        <v>401</v>
      </c>
    </row>
    <row r="16" spans="1:61" x14ac:dyDescent="0.25">
      <c r="A16" t="s">
        <v>60</v>
      </c>
      <c r="B16" t="s">
        <v>61</v>
      </c>
      <c r="C16" s="17">
        <v>43993</v>
      </c>
      <c r="D16" s="7">
        <v>22000</v>
      </c>
      <c r="E16" t="s">
        <v>26</v>
      </c>
      <c r="F16" t="s">
        <v>27</v>
      </c>
      <c r="G16" s="7">
        <v>22000</v>
      </c>
      <c r="H16" s="7">
        <v>14100</v>
      </c>
      <c r="I16" s="12">
        <f t="shared" si="0"/>
        <v>64.090909090909093</v>
      </c>
      <c r="J16" s="7">
        <v>28234</v>
      </c>
      <c r="K16" s="7">
        <v>11880</v>
      </c>
      <c r="L16" s="7">
        <f t="shared" si="1"/>
        <v>10120</v>
      </c>
      <c r="M16" s="7">
        <v>24518.740456920001</v>
      </c>
      <c r="N16" s="22">
        <f t="shared" si="2"/>
        <v>0.41274550859498987</v>
      </c>
      <c r="O16" s="27">
        <v>1430</v>
      </c>
      <c r="P16" s="32">
        <f t="shared" si="3"/>
        <v>7.0769230769230766</v>
      </c>
      <c r="Q16" s="37" t="s">
        <v>28</v>
      </c>
      <c r="R16" s="42">
        <f>ABS(N81-N16)*100</f>
        <v>27.234690676442323</v>
      </c>
      <c r="S16" t="s">
        <v>47</v>
      </c>
      <c r="U16" s="7">
        <v>11880</v>
      </c>
      <c r="W16" t="s">
        <v>30</v>
      </c>
      <c r="X16">
        <v>401</v>
      </c>
    </row>
    <row r="17" spans="1:24" x14ac:dyDescent="0.25">
      <c r="A17" t="s">
        <v>62</v>
      </c>
      <c r="B17" t="s">
        <v>63</v>
      </c>
      <c r="C17" s="17">
        <v>43881</v>
      </c>
      <c r="D17" s="7">
        <v>44000</v>
      </c>
      <c r="E17" t="s">
        <v>26</v>
      </c>
      <c r="F17" t="s">
        <v>27</v>
      </c>
      <c r="G17" s="7">
        <v>44000</v>
      </c>
      <c r="H17" s="7">
        <v>49100</v>
      </c>
      <c r="I17" s="12">
        <f t="shared" si="0"/>
        <v>111.59090909090909</v>
      </c>
      <c r="J17" s="7">
        <v>98242</v>
      </c>
      <c r="K17" s="7">
        <v>14059</v>
      </c>
      <c r="L17" s="7">
        <f t="shared" si="1"/>
        <v>29941</v>
      </c>
      <c r="M17" s="7">
        <v>126211.390625</v>
      </c>
      <c r="N17" s="22">
        <f t="shared" si="2"/>
        <v>0.23722898425991415</v>
      </c>
      <c r="O17" s="27">
        <v>1259</v>
      </c>
      <c r="P17" s="32">
        <f t="shared" si="3"/>
        <v>23.78157267672756</v>
      </c>
      <c r="Q17" s="37" t="s">
        <v>28</v>
      </c>
      <c r="R17" s="42">
        <f>ABS(N81-N17)*100</f>
        <v>44.786343109949897</v>
      </c>
      <c r="S17" t="s">
        <v>29</v>
      </c>
      <c r="U17" s="7">
        <v>12000</v>
      </c>
      <c r="W17" t="s">
        <v>30</v>
      </c>
      <c r="X17">
        <v>401</v>
      </c>
    </row>
    <row r="18" spans="1:24" x14ac:dyDescent="0.25">
      <c r="A18" t="s">
        <v>64</v>
      </c>
      <c r="B18" t="s">
        <v>65</v>
      </c>
      <c r="C18" s="17">
        <v>44253</v>
      </c>
      <c r="D18" s="7">
        <v>93000</v>
      </c>
      <c r="E18" t="s">
        <v>26</v>
      </c>
      <c r="F18" t="s">
        <v>27</v>
      </c>
      <c r="G18" s="7">
        <v>93000</v>
      </c>
      <c r="H18" s="7">
        <v>47000</v>
      </c>
      <c r="I18" s="12">
        <f t="shared" si="0"/>
        <v>50.537634408602152</v>
      </c>
      <c r="J18" s="7">
        <v>93966</v>
      </c>
      <c r="K18" s="7">
        <v>25022</v>
      </c>
      <c r="L18" s="7">
        <f t="shared" si="1"/>
        <v>67978</v>
      </c>
      <c r="M18" s="7">
        <v>103364.31949259745</v>
      </c>
      <c r="N18" s="22">
        <f t="shared" si="2"/>
        <v>0.65765440466976921</v>
      </c>
      <c r="O18" s="27">
        <v>1260</v>
      </c>
      <c r="P18" s="32">
        <f t="shared" si="3"/>
        <v>53.950793650793649</v>
      </c>
      <c r="Q18" s="37" t="s">
        <v>28</v>
      </c>
      <c r="R18" s="42">
        <f>ABS(N81-N18)*100</f>
        <v>2.743801068964391</v>
      </c>
      <c r="S18" t="s">
        <v>51</v>
      </c>
      <c r="U18" s="7">
        <v>25022</v>
      </c>
      <c r="W18" t="s">
        <v>30</v>
      </c>
      <c r="X18">
        <v>401</v>
      </c>
    </row>
    <row r="19" spans="1:24" x14ac:dyDescent="0.25">
      <c r="A19" t="s">
        <v>66</v>
      </c>
      <c r="B19" t="s">
        <v>67</v>
      </c>
      <c r="C19" s="17">
        <v>44229</v>
      </c>
      <c r="D19" s="7">
        <v>143000</v>
      </c>
      <c r="E19" t="s">
        <v>26</v>
      </c>
      <c r="F19" t="s">
        <v>27</v>
      </c>
      <c r="G19" s="7">
        <v>140400</v>
      </c>
      <c r="H19" s="7">
        <v>51900</v>
      </c>
      <c r="I19" s="12">
        <f t="shared" si="0"/>
        <v>36.965811965811966</v>
      </c>
      <c r="J19" s="7">
        <v>103705</v>
      </c>
      <c r="K19" s="7">
        <v>20830</v>
      </c>
      <c r="L19" s="7">
        <f t="shared" si="1"/>
        <v>119570</v>
      </c>
      <c r="M19" s="7">
        <v>124250.375</v>
      </c>
      <c r="N19" s="22">
        <f t="shared" si="2"/>
        <v>0.96233109960432717</v>
      </c>
      <c r="O19" s="27">
        <v>960</v>
      </c>
      <c r="P19" s="32">
        <f t="shared" si="3"/>
        <v>124.55208333333333</v>
      </c>
      <c r="Q19" s="37" t="s">
        <v>28</v>
      </c>
      <c r="R19" s="42">
        <f>ABS(N81-N19)*100</f>
        <v>27.723868424491403</v>
      </c>
      <c r="S19" t="s">
        <v>29</v>
      </c>
      <c r="U19" s="7">
        <v>15600</v>
      </c>
      <c r="W19" t="s">
        <v>30</v>
      </c>
      <c r="X19">
        <v>401</v>
      </c>
    </row>
    <row r="20" spans="1:24" x14ac:dyDescent="0.25">
      <c r="A20" t="s">
        <v>68</v>
      </c>
      <c r="B20" t="s">
        <v>69</v>
      </c>
      <c r="C20" s="17">
        <v>43644</v>
      </c>
      <c r="D20" s="7">
        <v>124900</v>
      </c>
      <c r="E20" t="s">
        <v>26</v>
      </c>
      <c r="F20" t="s">
        <v>27</v>
      </c>
      <c r="G20" s="7">
        <v>124900</v>
      </c>
      <c r="H20" s="7">
        <v>48300</v>
      </c>
      <c r="I20" s="12">
        <f t="shared" si="0"/>
        <v>38.670936749399523</v>
      </c>
      <c r="J20" s="7">
        <v>96509</v>
      </c>
      <c r="K20" s="7">
        <v>28985</v>
      </c>
      <c r="L20" s="7">
        <f t="shared" si="1"/>
        <v>95915</v>
      </c>
      <c r="M20" s="7">
        <v>101235.3828125</v>
      </c>
      <c r="N20" s="22">
        <f t="shared" si="2"/>
        <v>0.94744542209758831</v>
      </c>
      <c r="O20" s="27">
        <v>1560</v>
      </c>
      <c r="P20" s="32">
        <f t="shared" si="3"/>
        <v>61.483974358974358</v>
      </c>
      <c r="Q20" s="37" t="s">
        <v>28</v>
      </c>
      <c r="R20" s="42">
        <f>ABS(N81-N20)*100</f>
        <v>26.23530067381752</v>
      </c>
      <c r="S20" t="s">
        <v>47</v>
      </c>
      <c r="U20" s="7">
        <v>18554</v>
      </c>
      <c r="W20" t="s">
        <v>30</v>
      </c>
      <c r="X20">
        <v>401</v>
      </c>
    </row>
    <row r="21" spans="1:24" x14ac:dyDescent="0.25">
      <c r="A21" t="s">
        <v>70</v>
      </c>
      <c r="B21" t="s">
        <v>71</v>
      </c>
      <c r="C21" s="17">
        <v>44113</v>
      </c>
      <c r="D21" s="7">
        <v>324000</v>
      </c>
      <c r="E21" t="s">
        <v>26</v>
      </c>
      <c r="F21" t="s">
        <v>27</v>
      </c>
      <c r="G21" s="7">
        <v>324000</v>
      </c>
      <c r="H21" s="7">
        <v>126800</v>
      </c>
      <c r="I21" s="12">
        <f t="shared" si="0"/>
        <v>39.135802469135797</v>
      </c>
      <c r="J21" s="7">
        <v>253559</v>
      </c>
      <c r="K21" s="7">
        <v>127013</v>
      </c>
      <c r="L21" s="7">
        <f t="shared" si="1"/>
        <v>196987</v>
      </c>
      <c r="M21" s="7">
        <v>189724.14041416789</v>
      </c>
      <c r="N21" s="22">
        <f t="shared" si="2"/>
        <v>1.038281156894306</v>
      </c>
      <c r="O21" s="27">
        <v>2619</v>
      </c>
      <c r="P21" s="32">
        <f t="shared" si="3"/>
        <v>75.214585719740356</v>
      </c>
      <c r="Q21" s="37" t="s">
        <v>28</v>
      </c>
      <c r="R21" s="42">
        <f>ABS(N81-N21)*100</f>
        <v>35.31887415348929</v>
      </c>
      <c r="S21" t="s">
        <v>51</v>
      </c>
      <c r="U21" s="7">
        <v>126013</v>
      </c>
      <c r="W21" t="s">
        <v>30</v>
      </c>
      <c r="X21">
        <v>401</v>
      </c>
    </row>
    <row r="22" spans="1:24" x14ac:dyDescent="0.25">
      <c r="A22" t="s">
        <v>72</v>
      </c>
      <c r="B22" t="s">
        <v>73</v>
      </c>
      <c r="C22" s="17">
        <v>43903</v>
      </c>
      <c r="D22" s="7">
        <v>213000</v>
      </c>
      <c r="E22" t="s">
        <v>26</v>
      </c>
      <c r="F22" t="s">
        <v>27</v>
      </c>
      <c r="G22" s="7">
        <v>213000</v>
      </c>
      <c r="H22" s="7">
        <v>91300</v>
      </c>
      <c r="I22" s="12">
        <f t="shared" si="0"/>
        <v>42.863849765258216</v>
      </c>
      <c r="J22" s="7">
        <v>182519</v>
      </c>
      <c r="K22" s="7">
        <v>32169</v>
      </c>
      <c r="L22" s="7">
        <f t="shared" si="1"/>
        <v>180831</v>
      </c>
      <c r="M22" s="7">
        <v>225412.296875</v>
      </c>
      <c r="N22" s="22">
        <f t="shared" si="2"/>
        <v>0.80222331481888021</v>
      </c>
      <c r="O22" s="27">
        <v>2016</v>
      </c>
      <c r="P22" s="32">
        <f t="shared" si="3"/>
        <v>89.697916666666671</v>
      </c>
      <c r="Q22" s="37" t="s">
        <v>28</v>
      </c>
      <c r="R22" s="42">
        <f>ABS(N81-N22)*100</f>
        <v>11.713089945946709</v>
      </c>
      <c r="S22" t="s">
        <v>51</v>
      </c>
      <c r="U22" s="7">
        <v>22500</v>
      </c>
      <c r="W22" t="s">
        <v>30</v>
      </c>
      <c r="X22">
        <v>401</v>
      </c>
    </row>
    <row r="23" spans="1:24" x14ac:dyDescent="0.25">
      <c r="A23" t="s">
        <v>74</v>
      </c>
      <c r="B23" t="s">
        <v>75</v>
      </c>
      <c r="C23" s="17">
        <v>44266</v>
      </c>
      <c r="D23" s="7">
        <v>60000</v>
      </c>
      <c r="E23" t="s">
        <v>26</v>
      </c>
      <c r="F23" t="s">
        <v>27</v>
      </c>
      <c r="G23" s="7">
        <v>60000</v>
      </c>
      <c r="H23" s="7">
        <v>41200</v>
      </c>
      <c r="I23" s="12">
        <f t="shared" si="0"/>
        <v>68.666666666666671</v>
      </c>
      <c r="J23" s="7">
        <v>82353</v>
      </c>
      <c r="K23" s="7">
        <v>22500</v>
      </c>
      <c r="L23" s="7">
        <f t="shared" si="1"/>
        <v>37500</v>
      </c>
      <c r="M23" s="7">
        <v>89734.6328125</v>
      </c>
      <c r="N23" s="22">
        <f t="shared" si="2"/>
        <v>0.41789885158783718</v>
      </c>
      <c r="O23" s="27">
        <v>1404</v>
      </c>
      <c r="P23" s="32">
        <f t="shared" si="3"/>
        <v>26.70940170940171</v>
      </c>
      <c r="Q23" s="37" t="s">
        <v>28</v>
      </c>
      <c r="R23" s="42">
        <f>ABS(N81-N23)*100</f>
        <v>26.719356377157595</v>
      </c>
      <c r="S23" t="s">
        <v>47</v>
      </c>
      <c r="U23" s="7">
        <v>22500</v>
      </c>
      <c r="W23" t="s">
        <v>30</v>
      </c>
      <c r="X23">
        <v>401</v>
      </c>
    </row>
    <row r="24" spans="1:24" x14ac:dyDescent="0.25">
      <c r="A24" t="s">
        <v>76</v>
      </c>
      <c r="B24" t="s">
        <v>77</v>
      </c>
      <c r="C24" s="17">
        <v>44134</v>
      </c>
      <c r="D24" s="7">
        <v>165000</v>
      </c>
      <c r="E24" t="s">
        <v>78</v>
      </c>
      <c r="F24" t="s">
        <v>27</v>
      </c>
      <c r="G24" s="7">
        <v>165000</v>
      </c>
      <c r="H24" s="7">
        <v>62700</v>
      </c>
      <c r="I24" s="12">
        <f t="shared" si="0"/>
        <v>38</v>
      </c>
      <c r="J24" s="7">
        <v>125411</v>
      </c>
      <c r="K24" s="7">
        <v>76000</v>
      </c>
      <c r="L24" s="7">
        <f t="shared" si="1"/>
        <v>89000</v>
      </c>
      <c r="M24" s="7">
        <v>74079.4609375</v>
      </c>
      <c r="N24" s="22">
        <f t="shared" si="2"/>
        <v>1.201412630082288</v>
      </c>
      <c r="O24" s="27">
        <v>1260</v>
      </c>
      <c r="P24" s="32">
        <f t="shared" si="3"/>
        <v>70.634920634920633</v>
      </c>
      <c r="Q24" s="37" t="s">
        <v>28</v>
      </c>
      <c r="R24" s="42">
        <f>ABS(N81-N24)*100</f>
        <v>51.632021472287491</v>
      </c>
      <c r="S24" t="s">
        <v>51</v>
      </c>
      <c r="U24" s="7">
        <v>75000</v>
      </c>
      <c r="W24" t="s">
        <v>30</v>
      </c>
      <c r="X24">
        <v>401</v>
      </c>
    </row>
    <row r="25" spans="1:24" x14ac:dyDescent="0.25">
      <c r="A25" t="s">
        <v>79</v>
      </c>
      <c r="B25" t="s">
        <v>80</v>
      </c>
      <c r="C25" s="17">
        <v>43570</v>
      </c>
      <c r="D25" s="7">
        <v>122500</v>
      </c>
      <c r="E25" t="s">
        <v>26</v>
      </c>
      <c r="F25" t="s">
        <v>54</v>
      </c>
      <c r="G25" s="7">
        <v>122500</v>
      </c>
      <c r="H25" s="7">
        <v>76100</v>
      </c>
      <c r="I25" s="12">
        <f t="shared" si="0"/>
        <v>62.122448979591837</v>
      </c>
      <c r="J25" s="7">
        <v>152085</v>
      </c>
      <c r="K25" s="7">
        <v>45205</v>
      </c>
      <c r="L25" s="7">
        <f t="shared" si="1"/>
        <v>77295</v>
      </c>
      <c r="M25" s="7">
        <v>160239.88734538981</v>
      </c>
      <c r="N25" s="22">
        <f t="shared" si="2"/>
        <v>0.48237053383215461</v>
      </c>
      <c r="O25" s="27">
        <v>1960</v>
      </c>
      <c r="P25" s="32">
        <f t="shared" si="3"/>
        <v>39.436224489795919</v>
      </c>
      <c r="Q25" s="37" t="s">
        <v>28</v>
      </c>
      <c r="R25" s="42">
        <f>ABS(N81-N25)*100</f>
        <v>20.27218815272585</v>
      </c>
      <c r="S25" t="s">
        <v>51</v>
      </c>
      <c r="U25" s="7">
        <v>45205</v>
      </c>
      <c r="V25" t="s">
        <v>81</v>
      </c>
      <c r="W25" t="s">
        <v>30</v>
      </c>
      <c r="X25">
        <v>401</v>
      </c>
    </row>
    <row r="26" spans="1:24" x14ac:dyDescent="0.25">
      <c r="A26" t="s">
        <v>85</v>
      </c>
      <c r="B26" t="s">
        <v>86</v>
      </c>
      <c r="C26" s="17">
        <v>43881</v>
      </c>
      <c r="D26" s="7">
        <v>72248</v>
      </c>
      <c r="E26" t="s">
        <v>26</v>
      </c>
      <c r="F26" t="s">
        <v>54</v>
      </c>
      <c r="G26" s="7">
        <v>72248</v>
      </c>
      <c r="H26" s="7">
        <v>42800</v>
      </c>
      <c r="I26" s="12">
        <f t="shared" si="0"/>
        <v>59.240394197763258</v>
      </c>
      <c r="J26" s="7">
        <v>85618</v>
      </c>
      <c r="K26" s="7">
        <v>10000</v>
      </c>
      <c r="L26" s="7">
        <f t="shared" si="1"/>
        <v>62248</v>
      </c>
      <c r="M26" s="7">
        <v>113370.3125</v>
      </c>
      <c r="N26" s="22">
        <f t="shared" si="2"/>
        <v>0.5490679052331271</v>
      </c>
      <c r="O26" s="27">
        <v>1344</v>
      </c>
      <c r="P26" s="32">
        <f t="shared" si="3"/>
        <v>46.31547619047619</v>
      </c>
      <c r="Q26" s="37" t="s">
        <v>33</v>
      </c>
      <c r="R26" s="42">
        <f>ABS(N81-N26)*100</f>
        <v>13.602451012628602</v>
      </c>
      <c r="S26" t="s">
        <v>29</v>
      </c>
      <c r="U26" s="7">
        <v>10000</v>
      </c>
      <c r="V26" t="s">
        <v>87</v>
      </c>
      <c r="W26" t="s">
        <v>34</v>
      </c>
      <c r="X26">
        <v>401</v>
      </c>
    </row>
    <row r="27" spans="1:24" x14ac:dyDescent="0.25">
      <c r="A27" t="s">
        <v>88</v>
      </c>
      <c r="B27" t="s">
        <v>89</v>
      </c>
      <c r="C27" s="17">
        <v>44064</v>
      </c>
      <c r="D27" s="7">
        <v>160000</v>
      </c>
      <c r="E27" t="s">
        <v>26</v>
      </c>
      <c r="F27" t="s">
        <v>27</v>
      </c>
      <c r="G27" s="7">
        <v>160000</v>
      </c>
      <c r="H27" s="7">
        <v>69800</v>
      </c>
      <c r="I27" s="12">
        <f t="shared" si="0"/>
        <v>43.625</v>
      </c>
      <c r="J27" s="7">
        <v>139555</v>
      </c>
      <c r="K27" s="7">
        <v>22799</v>
      </c>
      <c r="L27" s="7">
        <f t="shared" si="1"/>
        <v>137201</v>
      </c>
      <c r="M27" s="7">
        <v>175046.484375</v>
      </c>
      <c r="N27" s="22">
        <f t="shared" si="2"/>
        <v>0.783797518069977</v>
      </c>
      <c r="O27" s="27">
        <v>1456</v>
      </c>
      <c r="P27" s="32">
        <f t="shared" si="3"/>
        <v>94.231456043956044</v>
      </c>
      <c r="Q27" s="37" t="s">
        <v>90</v>
      </c>
      <c r="R27" s="42">
        <f>ABS(N81-N27)*100</f>
        <v>9.8705102710563875</v>
      </c>
      <c r="S27" t="s">
        <v>51</v>
      </c>
      <c r="U27" s="7">
        <v>9280</v>
      </c>
      <c r="W27" t="s">
        <v>91</v>
      </c>
      <c r="X27">
        <v>401</v>
      </c>
    </row>
    <row r="28" spans="1:24" x14ac:dyDescent="0.25">
      <c r="A28" t="s">
        <v>92</v>
      </c>
      <c r="B28" t="s">
        <v>93</v>
      </c>
      <c r="C28" s="17">
        <v>43986</v>
      </c>
      <c r="D28" s="7">
        <v>48750</v>
      </c>
      <c r="E28" t="s">
        <v>26</v>
      </c>
      <c r="F28" t="s">
        <v>27</v>
      </c>
      <c r="G28" s="7">
        <v>48750</v>
      </c>
      <c r="H28" s="7">
        <v>35000</v>
      </c>
      <c r="I28" s="12">
        <f t="shared" si="0"/>
        <v>71.794871794871796</v>
      </c>
      <c r="J28" s="7">
        <v>69968</v>
      </c>
      <c r="K28" s="7">
        <v>8000</v>
      </c>
      <c r="L28" s="7">
        <f t="shared" si="1"/>
        <v>40750</v>
      </c>
      <c r="M28" s="7">
        <v>92905.546875</v>
      </c>
      <c r="N28" s="22">
        <f t="shared" si="2"/>
        <v>0.43861751392333109</v>
      </c>
      <c r="O28" s="27">
        <v>816</v>
      </c>
      <c r="P28" s="32">
        <f t="shared" si="3"/>
        <v>49.938725490196077</v>
      </c>
      <c r="Q28" s="37" t="s">
        <v>33</v>
      </c>
      <c r="R28" s="42">
        <f>ABS(N81-N28)*100</f>
        <v>24.647490143608202</v>
      </c>
      <c r="S28" t="s">
        <v>29</v>
      </c>
      <c r="U28" s="7">
        <v>8000</v>
      </c>
      <c r="W28" t="s">
        <v>34</v>
      </c>
      <c r="X28">
        <v>401</v>
      </c>
    </row>
    <row r="29" spans="1:24" x14ac:dyDescent="0.25">
      <c r="A29" t="s">
        <v>96</v>
      </c>
      <c r="B29" t="s">
        <v>97</v>
      </c>
      <c r="C29" s="17">
        <v>44132</v>
      </c>
      <c r="D29" s="7">
        <v>68000</v>
      </c>
      <c r="E29" t="s">
        <v>26</v>
      </c>
      <c r="F29" t="s">
        <v>54</v>
      </c>
      <c r="G29" s="7">
        <v>68000</v>
      </c>
      <c r="H29" s="7">
        <v>33400</v>
      </c>
      <c r="I29" s="12">
        <f t="shared" si="0"/>
        <v>49.117647058823529</v>
      </c>
      <c r="J29" s="7">
        <v>66888</v>
      </c>
      <c r="K29" s="7">
        <v>10000</v>
      </c>
      <c r="L29" s="7">
        <f t="shared" si="1"/>
        <v>58000</v>
      </c>
      <c r="M29" s="7">
        <v>85289.354455584704</v>
      </c>
      <c r="N29" s="22">
        <f t="shared" si="2"/>
        <v>0.68003797625416529</v>
      </c>
      <c r="O29" s="27">
        <v>1440</v>
      </c>
      <c r="P29" s="32">
        <f t="shared" si="3"/>
        <v>40.277777777777779</v>
      </c>
      <c r="Q29" s="37" t="s">
        <v>98</v>
      </c>
      <c r="R29" s="42">
        <f>ABS(N81-N29)*100</f>
        <v>0.50544391052478321</v>
      </c>
      <c r="S29" t="s">
        <v>47</v>
      </c>
      <c r="U29" s="7">
        <v>10000</v>
      </c>
      <c r="V29" t="s">
        <v>99</v>
      </c>
      <c r="W29" t="s">
        <v>100</v>
      </c>
      <c r="X29">
        <v>401</v>
      </c>
    </row>
    <row r="30" spans="1:24" x14ac:dyDescent="0.25">
      <c r="A30" t="s">
        <v>103</v>
      </c>
      <c r="B30" t="s">
        <v>104</v>
      </c>
      <c r="C30" s="17">
        <v>44195</v>
      </c>
      <c r="D30" s="7">
        <v>106000</v>
      </c>
      <c r="E30" t="s">
        <v>26</v>
      </c>
      <c r="F30" t="s">
        <v>27</v>
      </c>
      <c r="G30" s="7">
        <v>106000</v>
      </c>
      <c r="H30" s="7">
        <v>53700</v>
      </c>
      <c r="I30" s="12">
        <f t="shared" si="0"/>
        <v>50.660377358490571</v>
      </c>
      <c r="J30" s="7">
        <v>107440</v>
      </c>
      <c r="K30" s="7">
        <v>48700</v>
      </c>
      <c r="L30" s="7">
        <f t="shared" si="1"/>
        <v>57300</v>
      </c>
      <c r="M30" s="7">
        <v>88065.968211206899</v>
      </c>
      <c r="N30" s="22">
        <f t="shared" si="2"/>
        <v>0.65064861221508996</v>
      </c>
      <c r="O30" s="27">
        <v>952</v>
      </c>
      <c r="P30" s="32">
        <f t="shared" si="3"/>
        <v>60.189075630252098</v>
      </c>
      <c r="Q30" s="37" t="s">
        <v>98</v>
      </c>
      <c r="R30" s="42">
        <f>ABS(N81-N30)*100</f>
        <v>3.444380314432316</v>
      </c>
      <c r="S30" t="s">
        <v>29</v>
      </c>
      <c r="U30" s="7">
        <v>48000</v>
      </c>
      <c r="W30" t="s">
        <v>100</v>
      </c>
      <c r="X30">
        <v>401</v>
      </c>
    </row>
    <row r="31" spans="1:24" x14ac:dyDescent="0.25">
      <c r="A31" t="s">
        <v>105</v>
      </c>
      <c r="B31" t="s">
        <v>106</v>
      </c>
      <c r="C31" s="17">
        <v>44062</v>
      </c>
      <c r="D31" s="7">
        <v>132000</v>
      </c>
      <c r="E31" t="s">
        <v>26</v>
      </c>
      <c r="F31" t="s">
        <v>27</v>
      </c>
      <c r="G31" s="7">
        <v>132000</v>
      </c>
      <c r="H31" s="7">
        <v>65900</v>
      </c>
      <c r="I31" s="12">
        <f t="shared" si="0"/>
        <v>49.924242424242429</v>
      </c>
      <c r="J31" s="7">
        <v>131740</v>
      </c>
      <c r="K31" s="7">
        <v>59758</v>
      </c>
      <c r="L31" s="7">
        <f t="shared" si="1"/>
        <v>72242</v>
      </c>
      <c r="M31" s="7">
        <v>107919.0422718328</v>
      </c>
      <c r="N31" s="22">
        <f t="shared" si="2"/>
        <v>0.66940920229844725</v>
      </c>
      <c r="O31" s="27">
        <v>1200</v>
      </c>
      <c r="P31" s="32">
        <f t="shared" si="3"/>
        <v>60.201666666666668</v>
      </c>
      <c r="Q31" s="37" t="s">
        <v>98</v>
      </c>
      <c r="R31" s="42">
        <f>ABS(N81-N31)*100</f>
        <v>1.5683213060965873</v>
      </c>
      <c r="S31" t="s">
        <v>29</v>
      </c>
      <c r="U31" s="7">
        <v>56000</v>
      </c>
      <c r="W31" t="s">
        <v>100</v>
      </c>
      <c r="X31">
        <v>401</v>
      </c>
    </row>
    <row r="32" spans="1:24" x14ac:dyDescent="0.25">
      <c r="A32" t="s">
        <v>107</v>
      </c>
      <c r="B32" t="s">
        <v>108</v>
      </c>
      <c r="C32" s="17">
        <v>43725</v>
      </c>
      <c r="D32" s="7">
        <v>80000</v>
      </c>
      <c r="E32" t="s">
        <v>26</v>
      </c>
      <c r="F32" t="s">
        <v>27</v>
      </c>
      <c r="G32" s="7">
        <v>80000</v>
      </c>
      <c r="H32" s="7">
        <v>42500</v>
      </c>
      <c r="I32" s="12">
        <f t="shared" si="0"/>
        <v>53.125</v>
      </c>
      <c r="J32" s="7">
        <v>84945</v>
      </c>
      <c r="K32" s="7">
        <v>8000</v>
      </c>
      <c r="L32" s="7">
        <f t="shared" si="1"/>
        <v>72000</v>
      </c>
      <c r="M32" s="7">
        <v>115359.8203125</v>
      </c>
      <c r="N32" s="22">
        <f t="shared" si="2"/>
        <v>0.62413412057125339</v>
      </c>
      <c r="O32" s="27">
        <v>1188</v>
      </c>
      <c r="P32" s="32">
        <f t="shared" si="3"/>
        <v>60.606060606060609</v>
      </c>
      <c r="Q32" s="37" t="s">
        <v>98</v>
      </c>
      <c r="R32" s="42">
        <f>ABS(N81-N32)*100</f>
        <v>6.0958294788159728</v>
      </c>
      <c r="S32" t="s">
        <v>29</v>
      </c>
      <c r="U32" s="7">
        <v>8000</v>
      </c>
      <c r="W32" t="s">
        <v>100</v>
      </c>
      <c r="X32">
        <v>401</v>
      </c>
    </row>
    <row r="33" spans="1:24" x14ac:dyDescent="0.25">
      <c r="A33" t="s">
        <v>109</v>
      </c>
      <c r="B33" t="s">
        <v>110</v>
      </c>
      <c r="C33" s="17">
        <v>43600</v>
      </c>
      <c r="D33" s="7">
        <v>68000</v>
      </c>
      <c r="E33" t="s">
        <v>26</v>
      </c>
      <c r="F33" t="s">
        <v>27</v>
      </c>
      <c r="G33" s="7">
        <v>68000</v>
      </c>
      <c r="H33" s="7">
        <v>33300</v>
      </c>
      <c r="I33" s="12">
        <f t="shared" si="0"/>
        <v>48.970588235294116</v>
      </c>
      <c r="J33" s="7">
        <v>66546</v>
      </c>
      <c r="K33" s="7">
        <v>7360</v>
      </c>
      <c r="L33" s="7">
        <f t="shared" si="1"/>
        <v>60640</v>
      </c>
      <c r="M33" s="7">
        <v>88734.6328125</v>
      </c>
      <c r="N33" s="22">
        <f t="shared" si="2"/>
        <v>0.68338593487094113</v>
      </c>
      <c r="O33" s="27">
        <v>816</v>
      </c>
      <c r="P33" s="32">
        <f t="shared" si="3"/>
        <v>74.313725490196077</v>
      </c>
      <c r="Q33" s="37" t="s">
        <v>90</v>
      </c>
      <c r="R33" s="42">
        <f>ABS(N81-N33)*100</f>
        <v>0.17064804884719953</v>
      </c>
      <c r="S33" t="s">
        <v>29</v>
      </c>
      <c r="U33" s="7">
        <v>7360</v>
      </c>
      <c r="W33" t="s">
        <v>91</v>
      </c>
      <c r="X33">
        <v>401</v>
      </c>
    </row>
    <row r="34" spans="1:24" x14ac:dyDescent="0.25">
      <c r="A34" t="s">
        <v>111</v>
      </c>
      <c r="B34" t="s">
        <v>112</v>
      </c>
      <c r="C34" s="17">
        <v>44250</v>
      </c>
      <c r="D34" s="7">
        <v>106000</v>
      </c>
      <c r="E34" t="s">
        <v>26</v>
      </c>
      <c r="F34" t="s">
        <v>27</v>
      </c>
      <c r="G34" s="7">
        <v>106000</v>
      </c>
      <c r="H34" s="7">
        <v>45600</v>
      </c>
      <c r="I34" s="12">
        <f t="shared" si="0"/>
        <v>43.018867924528301</v>
      </c>
      <c r="J34" s="7">
        <v>91269</v>
      </c>
      <c r="K34" s="7">
        <v>7200</v>
      </c>
      <c r="L34" s="7">
        <f t="shared" si="1"/>
        <v>98800</v>
      </c>
      <c r="M34" s="7">
        <v>126040.4765625</v>
      </c>
      <c r="N34" s="22">
        <f t="shared" si="2"/>
        <v>0.7838751700610066</v>
      </c>
      <c r="O34" s="27">
        <v>1264</v>
      </c>
      <c r="P34" s="32">
        <f t="shared" si="3"/>
        <v>78.164556962025316</v>
      </c>
      <c r="Q34" s="37" t="s">
        <v>90</v>
      </c>
      <c r="R34" s="42">
        <f>ABS(N81-N34)*100</f>
        <v>9.8782754701593483</v>
      </c>
      <c r="S34" t="s">
        <v>51</v>
      </c>
      <c r="U34" s="7">
        <v>7200</v>
      </c>
      <c r="W34" t="s">
        <v>91</v>
      </c>
      <c r="X34">
        <v>401</v>
      </c>
    </row>
    <row r="35" spans="1:24" x14ac:dyDescent="0.25">
      <c r="A35" t="s">
        <v>115</v>
      </c>
      <c r="B35" t="s">
        <v>116</v>
      </c>
      <c r="C35" s="17">
        <v>43983</v>
      </c>
      <c r="D35" s="7">
        <v>8000</v>
      </c>
      <c r="E35" t="s">
        <v>26</v>
      </c>
      <c r="F35" t="s">
        <v>27</v>
      </c>
      <c r="G35" s="7">
        <v>8000</v>
      </c>
      <c r="H35" s="7">
        <v>9800</v>
      </c>
      <c r="I35" s="12">
        <f t="shared" si="0"/>
        <v>122.50000000000001</v>
      </c>
      <c r="J35" s="7">
        <v>19628</v>
      </c>
      <c r="K35" s="7">
        <v>4800</v>
      </c>
      <c r="L35" s="7">
        <f t="shared" si="1"/>
        <v>3200</v>
      </c>
      <c r="M35" s="7">
        <v>22230.884765625</v>
      </c>
      <c r="N35" s="22">
        <f t="shared" si="2"/>
        <v>0.14394388859178792</v>
      </c>
      <c r="O35" s="27">
        <v>403</v>
      </c>
      <c r="P35" s="32">
        <f t="shared" si="3"/>
        <v>7.9404466501240698</v>
      </c>
      <c r="Q35" s="37" t="s">
        <v>28</v>
      </c>
      <c r="R35" s="42">
        <f>ABS(N81-N35)*100</f>
        <v>54.114852676762524</v>
      </c>
      <c r="S35" t="s">
        <v>29</v>
      </c>
      <c r="U35" s="7">
        <v>4800</v>
      </c>
      <c r="W35" t="s">
        <v>30</v>
      </c>
      <c r="X35">
        <v>401</v>
      </c>
    </row>
    <row r="36" spans="1:24" x14ac:dyDescent="0.25">
      <c r="A36" t="s">
        <v>120</v>
      </c>
      <c r="B36" t="s">
        <v>121</v>
      </c>
      <c r="C36" s="17">
        <v>43993</v>
      </c>
      <c r="D36" s="7">
        <v>70000</v>
      </c>
      <c r="E36" t="s">
        <v>26</v>
      </c>
      <c r="F36" t="s">
        <v>27</v>
      </c>
      <c r="G36" s="7">
        <v>70000</v>
      </c>
      <c r="H36" s="7">
        <v>36000</v>
      </c>
      <c r="I36" s="12">
        <f t="shared" ref="I36:I67" si="4">H36/G36*100</f>
        <v>51.428571428571423</v>
      </c>
      <c r="J36" s="7">
        <v>72001</v>
      </c>
      <c r="K36" s="7">
        <v>16000</v>
      </c>
      <c r="L36" s="7">
        <f t="shared" ref="L36:L67" si="5">G36-K36</f>
        <v>54000</v>
      </c>
      <c r="M36" s="7">
        <v>83959.5234375</v>
      </c>
      <c r="N36" s="22">
        <f t="shared" ref="N36:N67" si="6">L36/M36</f>
        <v>0.64316706180684724</v>
      </c>
      <c r="O36" s="27">
        <v>900</v>
      </c>
      <c r="P36" s="32">
        <f t="shared" ref="P36:P67" si="7">L36/O36</f>
        <v>60</v>
      </c>
      <c r="Q36" s="37" t="s">
        <v>90</v>
      </c>
      <c r="R36" s="42">
        <f>ABS(N81-N36)*100</f>
        <v>4.192535355256588</v>
      </c>
      <c r="S36" t="s">
        <v>51</v>
      </c>
      <c r="U36" s="7">
        <v>16000</v>
      </c>
      <c r="W36" t="s">
        <v>91</v>
      </c>
      <c r="X36">
        <v>401</v>
      </c>
    </row>
    <row r="37" spans="1:24" x14ac:dyDescent="0.25">
      <c r="A37" t="s">
        <v>122</v>
      </c>
      <c r="B37" t="s">
        <v>123</v>
      </c>
      <c r="C37" s="17">
        <v>43693</v>
      </c>
      <c r="D37" s="7">
        <v>13500</v>
      </c>
      <c r="E37" t="s">
        <v>26</v>
      </c>
      <c r="F37" t="s">
        <v>27</v>
      </c>
      <c r="G37" s="7">
        <v>13500</v>
      </c>
      <c r="H37" s="7">
        <v>9300</v>
      </c>
      <c r="I37" s="12">
        <f t="shared" si="4"/>
        <v>68.888888888888886</v>
      </c>
      <c r="J37" s="7">
        <v>18647</v>
      </c>
      <c r="K37" s="7">
        <v>8240</v>
      </c>
      <c r="L37" s="7">
        <f t="shared" si="5"/>
        <v>5260</v>
      </c>
      <c r="M37" s="7">
        <v>15602.6982421875</v>
      </c>
      <c r="N37" s="22">
        <f t="shared" si="6"/>
        <v>0.33712117727033264</v>
      </c>
      <c r="O37" s="27">
        <v>1444</v>
      </c>
      <c r="P37" s="32">
        <f t="shared" si="7"/>
        <v>3.6426592797783934</v>
      </c>
      <c r="Q37" s="37" t="s">
        <v>28</v>
      </c>
      <c r="R37" s="42">
        <f>ABS(N81-N37)*100</f>
        <v>34.797123808908047</v>
      </c>
      <c r="S37" t="s">
        <v>124</v>
      </c>
      <c r="U37" s="7">
        <v>8240</v>
      </c>
      <c r="W37" t="s">
        <v>30</v>
      </c>
      <c r="X37">
        <v>401</v>
      </c>
    </row>
    <row r="38" spans="1:24" x14ac:dyDescent="0.25">
      <c r="A38" t="s">
        <v>125</v>
      </c>
      <c r="B38" t="s">
        <v>126</v>
      </c>
      <c r="C38" s="17">
        <v>44270</v>
      </c>
      <c r="D38" s="7">
        <v>30000</v>
      </c>
      <c r="E38" t="s">
        <v>26</v>
      </c>
      <c r="F38" t="s">
        <v>27</v>
      </c>
      <c r="G38" s="7">
        <v>30000</v>
      </c>
      <c r="H38" s="7">
        <v>15200</v>
      </c>
      <c r="I38" s="12">
        <f t="shared" si="4"/>
        <v>50.666666666666671</v>
      </c>
      <c r="J38" s="7">
        <v>30354</v>
      </c>
      <c r="K38" s="7">
        <v>4000</v>
      </c>
      <c r="L38" s="7">
        <f t="shared" si="5"/>
        <v>26000</v>
      </c>
      <c r="M38" s="7">
        <v>39511.24609375</v>
      </c>
      <c r="N38" s="22">
        <f t="shared" si="6"/>
        <v>0.65804049657934616</v>
      </c>
      <c r="O38" s="27">
        <v>576</v>
      </c>
      <c r="P38" s="32">
        <f t="shared" si="7"/>
        <v>45.138888888888886</v>
      </c>
      <c r="Q38" s="37" t="s">
        <v>28</v>
      </c>
      <c r="R38" s="42">
        <f>ABS(N81-N38)*100</f>
        <v>2.7051918780066964</v>
      </c>
      <c r="S38" t="s">
        <v>29</v>
      </c>
      <c r="U38" s="7">
        <v>4000</v>
      </c>
      <c r="W38" t="s">
        <v>30</v>
      </c>
      <c r="X38">
        <v>401</v>
      </c>
    </row>
    <row r="39" spans="1:24" x14ac:dyDescent="0.25">
      <c r="A39" t="s">
        <v>127</v>
      </c>
      <c r="B39" t="s">
        <v>128</v>
      </c>
      <c r="C39" s="17">
        <v>44014</v>
      </c>
      <c r="D39" s="7">
        <v>160000</v>
      </c>
      <c r="E39" t="s">
        <v>26</v>
      </c>
      <c r="F39" t="s">
        <v>27</v>
      </c>
      <c r="G39" s="7">
        <v>160000</v>
      </c>
      <c r="H39" s="7">
        <v>77300</v>
      </c>
      <c r="I39" s="12">
        <f t="shared" si="4"/>
        <v>48.3125</v>
      </c>
      <c r="J39" s="7">
        <v>154590</v>
      </c>
      <c r="K39" s="7">
        <v>14933</v>
      </c>
      <c r="L39" s="7">
        <f t="shared" si="5"/>
        <v>145067</v>
      </c>
      <c r="M39" s="7">
        <v>209380.8125</v>
      </c>
      <c r="N39" s="22">
        <f t="shared" si="6"/>
        <v>0.69283807942048181</v>
      </c>
      <c r="O39" s="27">
        <v>1480</v>
      </c>
      <c r="P39" s="32">
        <f t="shared" si="7"/>
        <v>98.018243243243248</v>
      </c>
      <c r="Q39" s="37" t="s">
        <v>129</v>
      </c>
      <c r="R39" s="42">
        <f>ABS(N81-N39)*100</f>
        <v>0.77456640610686911</v>
      </c>
      <c r="S39" t="s">
        <v>29</v>
      </c>
      <c r="U39" s="7">
        <v>10400</v>
      </c>
      <c r="W39" t="s">
        <v>130</v>
      </c>
      <c r="X39">
        <v>401</v>
      </c>
    </row>
    <row r="40" spans="1:24" x14ac:dyDescent="0.25">
      <c r="A40" t="s">
        <v>131</v>
      </c>
      <c r="B40" t="s">
        <v>132</v>
      </c>
      <c r="C40" s="17">
        <v>44036</v>
      </c>
      <c r="D40" s="7">
        <v>192000</v>
      </c>
      <c r="E40" t="s">
        <v>26</v>
      </c>
      <c r="F40" t="s">
        <v>27</v>
      </c>
      <c r="G40" s="7">
        <v>192000</v>
      </c>
      <c r="H40" s="7">
        <v>96600</v>
      </c>
      <c r="I40" s="12">
        <f t="shared" si="4"/>
        <v>50.312500000000007</v>
      </c>
      <c r="J40" s="7">
        <v>193101</v>
      </c>
      <c r="K40" s="7">
        <v>9600</v>
      </c>
      <c r="L40" s="7">
        <f t="shared" si="5"/>
        <v>182400</v>
      </c>
      <c r="M40" s="7">
        <v>275113.9375</v>
      </c>
      <c r="N40" s="22">
        <f t="shared" si="6"/>
        <v>0.6629980351322623</v>
      </c>
      <c r="O40" s="27">
        <v>1968</v>
      </c>
      <c r="P40" s="32">
        <f t="shared" si="7"/>
        <v>92.682926829268297</v>
      </c>
      <c r="Q40" s="37" t="s">
        <v>33</v>
      </c>
      <c r="R40" s="42">
        <f>ABS(N81-N40)*100</f>
        <v>2.2094380227150823</v>
      </c>
      <c r="S40" t="s">
        <v>29</v>
      </c>
      <c r="U40" s="7">
        <v>9600</v>
      </c>
      <c r="W40" t="s">
        <v>34</v>
      </c>
      <c r="X40">
        <v>401</v>
      </c>
    </row>
    <row r="41" spans="1:24" x14ac:dyDescent="0.25">
      <c r="A41" t="s">
        <v>133</v>
      </c>
      <c r="B41" t="s">
        <v>134</v>
      </c>
      <c r="C41" s="17">
        <v>43735</v>
      </c>
      <c r="D41" s="7">
        <v>53600</v>
      </c>
      <c r="E41" t="s">
        <v>26</v>
      </c>
      <c r="F41" t="s">
        <v>54</v>
      </c>
      <c r="G41" s="7">
        <v>53600</v>
      </c>
      <c r="H41" s="7">
        <v>28500</v>
      </c>
      <c r="I41" s="12">
        <f t="shared" si="4"/>
        <v>53.171641791044777</v>
      </c>
      <c r="J41" s="7">
        <v>57093</v>
      </c>
      <c r="K41" s="7">
        <v>17383</v>
      </c>
      <c r="L41" s="7">
        <f t="shared" si="5"/>
        <v>36217</v>
      </c>
      <c r="M41" s="7">
        <v>59535.23046875</v>
      </c>
      <c r="N41" s="22">
        <f t="shared" si="6"/>
        <v>0.60832887879740849</v>
      </c>
      <c r="O41" s="27">
        <v>919</v>
      </c>
      <c r="P41" s="32">
        <f t="shared" si="7"/>
        <v>39.409140369967353</v>
      </c>
      <c r="Q41" s="37" t="s">
        <v>129</v>
      </c>
      <c r="R41" s="42">
        <f>ABS(N81-N41)*100</f>
        <v>7.6763536562004635</v>
      </c>
      <c r="S41" t="s">
        <v>29</v>
      </c>
      <c r="U41" s="7">
        <v>15000</v>
      </c>
      <c r="V41" t="s">
        <v>135</v>
      </c>
      <c r="W41" t="s">
        <v>130</v>
      </c>
      <c r="X41">
        <v>401</v>
      </c>
    </row>
    <row r="42" spans="1:24" x14ac:dyDescent="0.25">
      <c r="A42" t="s">
        <v>136</v>
      </c>
      <c r="B42" t="s">
        <v>137</v>
      </c>
      <c r="C42" s="17">
        <v>44085</v>
      </c>
      <c r="D42" s="7">
        <v>10000</v>
      </c>
      <c r="E42" t="s">
        <v>26</v>
      </c>
      <c r="F42" t="s">
        <v>27</v>
      </c>
      <c r="G42" s="7">
        <v>10000</v>
      </c>
      <c r="H42" s="7">
        <v>10200</v>
      </c>
      <c r="I42" s="12">
        <f t="shared" si="4"/>
        <v>102</v>
      </c>
      <c r="J42" s="7">
        <v>20335</v>
      </c>
      <c r="K42" s="7">
        <v>4000</v>
      </c>
      <c r="L42" s="7">
        <f t="shared" si="5"/>
        <v>6000</v>
      </c>
      <c r="M42" s="7">
        <v>24490.25390625</v>
      </c>
      <c r="N42" s="22">
        <f t="shared" si="6"/>
        <v>0.2449954182985738</v>
      </c>
      <c r="O42" s="27">
        <v>792</v>
      </c>
      <c r="P42" s="32">
        <f t="shared" si="7"/>
        <v>7.5757575757575761</v>
      </c>
      <c r="Q42" s="37" t="s">
        <v>129</v>
      </c>
      <c r="R42" s="42">
        <f>ABS(N81-N42)*100</f>
        <v>44.009699706083936</v>
      </c>
      <c r="S42" t="s">
        <v>47</v>
      </c>
      <c r="U42" s="7">
        <v>4000</v>
      </c>
      <c r="W42" t="s">
        <v>130</v>
      </c>
      <c r="X42">
        <v>401</v>
      </c>
    </row>
    <row r="43" spans="1:24" x14ac:dyDescent="0.25">
      <c r="A43" t="s">
        <v>138</v>
      </c>
      <c r="B43" t="s">
        <v>139</v>
      </c>
      <c r="C43" s="17">
        <v>43615</v>
      </c>
      <c r="D43" s="7">
        <v>26000</v>
      </c>
      <c r="E43" t="s">
        <v>50</v>
      </c>
      <c r="F43" t="s">
        <v>27</v>
      </c>
      <c r="G43" s="7">
        <v>26000</v>
      </c>
      <c r="H43" s="7">
        <v>14400</v>
      </c>
      <c r="I43" s="12">
        <f t="shared" si="4"/>
        <v>55.384615384615387</v>
      </c>
      <c r="J43" s="7">
        <v>31775</v>
      </c>
      <c r="K43" s="7">
        <v>8000</v>
      </c>
      <c r="L43" s="7">
        <f t="shared" si="5"/>
        <v>18000</v>
      </c>
      <c r="M43" s="7">
        <v>35644.67578125</v>
      </c>
      <c r="N43" s="22">
        <f t="shared" si="6"/>
        <v>0.50498425376247791</v>
      </c>
      <c r="O43" s="27">
        <v>480</v>
      </c>
      <c r="P43" s="32">
        <f t="shared" si="7"/>
        <v>37.5</v>
      </c>
      <c r="Q43" s="37" t="s">
        <v>129</v>
      </c>
      <c r="R43" s="42">
        <f>ABS(N81-N43)*100</f>
        <v>18.010816159693523</v>
      </c>
      <c r="S43" t="s">
        <v>29</v>
      </c>
      <c r="U43" s="7">
        <v>8000</v>
      </c>
      <c r="W43" t="s">
        <v>130</v>
      </c>
      <c r="X43">
        <v>401</v>
      </c>
    </row>
    <row r="44" spans="1:24" x14ac:dyDescent="0.25">
      <c r="A44" t="s">
        <v>138</v>
      </c>
      <c r="B44" t="s">
        <v>139</v>
      </c>
      <c r="C44" s="17">
        <v>44180</v>
      </c>
      <c r="D44" s="7">
        <v>44500</v>
      </c>
      <c r="E44" t="s">
        <v>26</v>
      </c>
      <c r="F44" t="s">
        <v>27</v>
      </c>
      <c r="G44" s="7">
        <v>44500</v>
      </c>
      <c r="H44" s="7">
        <v>18800</v>
      </c>
      <c r="I44" s="12">
        <f t="shared" si="4"/>
        <v>42.247191011235955</v>
      </c>
      <c r="J44" s="7">
        <v>37660</v>
      </c>
      <c r="K44" s="7">
        <v>8000</v>
      </c>
      <c r="L44" s="7">
        <f t="shared" si="5"/>
        <v>36500</v>
      </c>
      <c r="M44" s="7">
        <v>44467.765625</v>
      </c>
      <c r="N44" s="22">
        <f t="shared" si="6"/>
        <v>0.82081929431326128</v>
      </c>
      <c r="O44" s="27">
        <v>480</v>
      </c>
      <c r="P44" s="32">
        <f t="shared" si="7"/>
        <v>76.041666666666671</v>
      </c>
      <c r="Q44" s="37" t="s">
        <v>129</v>
      </c>
      <c r="R44" s="42">
        <f>ABS(N81-N44)*100</f>
        <v>13.572687895384817</v>
      </c>
      <c r="S44" t="s">
        <v>29</v>
      </c>
      <c r="U44" s="7">
        <v>8000</v>
      </c>
      <c r="W44" t="s">
        <v>130</v>
      </c>
      <c r="X44">
        <v>401</v>
      </c>
    </row>
    <row r="45" spans="1:24" x14ac:dyDescent="0.25">
      <c r="A45" t="s">
        <v>140</v>
      </c>
      <c r="B45" t="s">
        <v>141</v>
      </c>
      <c r="C45" s="17">
        <v>43972</v>
      </c>
      <c r="D45" s="7">
        <v>12000</v>
      </c>
      <c r="E45" t="s">
        <v>26</v>
      </c>
      <c r="F45" t="s">
        <v>27</v>
      </c>
      <c r="G45" s="7">
        <v>12000</v>
      </c>
      <c r="H45" s="7">
        <v>0</v>
      </c>
      <c r="I45" s="12">
        <f t="shared" si="4"/>
        <v>0</v>
      </c>
      <c r="J45" s="7">
        <v>29112</v>
      </c>
      <c r="K45" s="7">
        <v>8939</v>
      </c>
      <c r="L45" s="7">
        <f t="shared" si="5"/>
        <v>3061</v>
      </c>
      <c r="M45" s="7">
        <v>30244.376953125</v>
      </c>
      <c r="N45" s="22">
        <f t="shared" si="6"/>
        <v>0.10120889594598582</v>
      </c>
      <c r="O45" s="27">
        <v>672</v>
      </c>
      <c r="P45" s="32">
        <f t="shared" si="7"/>
        <v>4.5550595238095237</v>
      </c>
      <c r="Q45" s="37" t="s">
        <v>28</v>
      </c>
      <c r="R45" s="42">
        <f>ABS(N81-N45)*100</f>
        <v>58.388351941342734</v>
      </c>
      <c r="S45" t="s">
        <v>47</v>
      </c>
      <c r="U45" s="7">
        <v>8000</v>
      </c>
      <c r="W45" t="s">
        <v>30</v>
      </c>
      <c r="X45">
        <v>1</v>
      </c>
    </row>
    <row r="46" spans="1:24" x14ac:dyDescent="0.25">
      <c r="A46" t="s">
        <v>142</v>
      </c>
      <c r="B46" t="s">
        <v>143</v>
      </c>
      <c r="C46" s="17">
        <v>43755</v>
      </c>
      <c r="D46" s="7">
        <v>70000</v>
      </c>
      <c r="E46" t="s">
        <v>26</v>
      </c>
      <c r="F46" t="s">
        <v>27</v>
      </c>
      <c r="G46" s="7">
        <v>70000</v>
      </c>
      <c r="H46" s="7">
        <v>39200</v>
      </c>
      <c r="I46" s="12">
        <f t="shared" si="4"/>
        <v>56.000000000000007</v>
      </c>
      <c r="J46" s="7">
        <v>78487</v>
      </c>
      <c r="K46" s="7">
        <v>9200</v>
      </c>
      <c r="L46" s="7">
        <f t="shared" si="5"/>
        <v>60800</v>
      </c>
      <c r="M46" s="7">
        <v>103878.5625</v>
      </c>
      <c r="N46" s="22">
        <f t="shared" si="6"/>
        <v>0.5852988194749037</v>
      </c>
      <c r="O46" s="27">
        <v>1584</v>
      </c>
      <c r="P46" s="32">
        <f t="shared" si="7"/>
        <v>38.383838383838381</v>
      </c>
      <c r="Q46" s="37" t="s">
        <v>33</v>
      </c>
      <c r="R46" s="42">
        <f>ABS(N81-N46)*100</f>
        <v>9.9793595884509418</v>
      </c>
      <c r="S46" t="s">
        <v>51</v>
      </c>
      <c r="U46" s="7">
        <v>8000</v>
      </c>
      <c r="W46" t="s">
        <v>34</v>
      </c>
      <c r="X46">
        <v>401</v>
      </c>
    </row>
    <row r="47" spans="1:24" x14ac:dyDescent="0.25">
      <c r="A47" t="s">
        <v>144</v>
      </c>
      <c r="B47" t="s">
        <v>145</v>
      </c>
      <c r="C47" s="17">
        <v>44246</v>
      </c>
      <c r="D47" s="7">
        <v>30000</v>
      </c>
      <c r="E47" t="s">
        <v>26</v>
      </c>
      <c r="F47" t="s">
        <v>27</v>
      </c>
      <c r="G47" s="7">
        <v>30000</v>
      </c>
      <c r="H47" s="7">
        <v>16300</v>
      </c>
      <c r="I47" s="12">
        <f t="shared" si="4"/>
        <v>54.333333333333336</v>
      </c>
      <c r="J47" s="7">
        <v>32517</v>
      </c>
      <c r="K47" s="7">
        <v>8000</v>
      </c>
      <c r="L47" s="7">
        <f t="shared" si="5"/>
        <v>22000</v>
      </c>
      <c r="M47" s="7">
        <v>36757.12109375</v>
      </c>
      <c r="N47" s="22">
        <f t="shared" si="6"/>
        <v>0.5985234791345172</v>
      </c>
      <c r="O47" s="27">
        <v>768</v>
      </c>
      <c r="P47" s="32">
        <f t="shared" si="7"/>
        <v>28.645833333333332</v>
      </c>
      <c r="Q47" s="37" t="s">
        <v>33</v>
      </c>
      <c r="R47" s="42">
        <f>ABS(N81-N47)*100</f>
        <v>8.6568936224895925</v>
      </c>
      <c r="S47" t="s">
        <v>29</v>
      </c>
      <c r="U47" s="7">
        <v>8000</v>
      </c>
      <c r="W47" t="s">
        <v>34</v>
      </c>
      <c r="X47">
        <v>401</v>
      </c>
    </row>
    <row r="48" spans="1:24" x14ac:dyDescent="0.25">
      <c r="A48" t="s">
        <v>146</v>
      </c>
      <c r="B48" t="s">
        <v>147</v>
      </c>
      <c r="C48" s="17">
        <v>43677</v>
      </c>
      <c r="D48" s="7">
        <v>128500</v>
      </c>
      <c r="E48" t="s">
        <v>26</v>
      </c>
      <c r="F48" t="s">
        <v>27</v>
      </c>
      <c r="G48" s="7">
        <v>128500</v>
      </c>
      <c r="H48" s="7">
        <v>64300</v>
      </c>
      <c r="I48" s="12">
        <f t="shared" si="4"/>
        <v>50.038910505836576</v>
      </c>
      <c r="J48" s="7">
        <v>128565</v>
      </c>
      <c r="K48" s="7">
        <v>15863</v>
      </c>
      <c r="L48" s="7">
        <f t="shared" si="5"/>
        <v>112637</v>
      </c>
      <c r="M48" s="7">
        <v>168968.52260588459</v>
      </c>
      <c r="N48" s="22">
        <f t="shared" si="6"/>
        <v>0.6666152858702763</v>
      </c>
      <c r="O48" s="27">
        <v>1512</v>
      </c>
      <c r="P48" s="32">
        <f t="shared" si="7"/>
        <v>74.495370370370367</v>
      </c>
      <c r="Q48" s="37" t="s">
        <v>33</v>
      </c>
      <c r="R48" s="42">
        <f>ABS(N81-N48)*100</f>
        <v>1.8477129489136823</v>
      </c>
      <c r="S48" t="s">
        <v>51</v>
      </c>
      <c r="U48" s="7">
        <v>9600</v>
      </c>
      <c r="W48" t="s">
        <v>34</v>
      </c>
      <c r="X48">
        <v>401</v>
      </c>
    </row>
    <row r="49" spans="1:24" x14ac:dyDescent="0.25">
      <c r="A49" t="s">
        <v>148</v>
      </c>
      <c r="B49" t="s">
        <v>149</v>
      </c>
      <c r="C49" s="17">
        <v>44012</v>
      </c>
      <c r="D49" s="7">
        <v>67500</v>
      </c>
      <c r="E49" t="s">
        <v>26</v>
      </c>
      <c r="F49" t="s">
        <v>27</v>
      </c>
      <c r="G49" s="7">
        <v>67500</v>
      </c>
      <c r="H49" s="7">
        <v>31500</v>
      </c>
      <c r="I49" s="12">
        <f t="shared" si="4"/>
        <v>46.666666666666664</v>
      </c>
      <c r="J49" s="7">
        <v>62972</v>
      </c>
      <c r="K49" s="7">
        <v>10306</v>
      </c>
      <c r="L49" s="7">
        <f t="shared" si="5"/>
        <v>57194</v>
      </c>
      <c r="M49" s="7">
        <v>78959.5234375</v>
      </c>
      <c r="N49" s="22">
        <f t="shared" si="6"/>
        <v>0.72434581048695934</v>
      </c>
      <c r="O49" s="27">
        <v>1008</v>
      </c>
      <c r="P49" s="32">
        <f t="shared" si="7"/>
        <v>56.740079365079367</v>
      </c>
      <c r="Q49" s="37" t="s">
        <v>28</v>
      </c>
      <c r="R49" s="42">
        <f>ABS(N81-N49)*100</f>
        <v>3.925339512754622</v>
      </c>
      <c r="S49" t="s">
        <v>29</v>
      </c>
      <c r="U49" s="7">
        <v>9600</v>
      </c>
      <c r="W49" t="s">
        <v>30</v>
      </c>
      <c r="X49">
        <v>401</v>
      </c>
    </row>
    <row r="50" spans="1:24" x14ac:dyDescent="0.25">
      <c r="A50" t="s">
        <v>150</v>
      </c>
      <c r="B50" t="s">
        <v>151</v>
      </c>
      <c r="C50" s="17">
        <v>43962</v>
      </c>
      <c r="D50" s="7">
        <v>90900</v>
      </c>
      <c r="E50" t="s">
        <v>26</v>
      </c>
      <c r="F50" t="s">
        <v>54</v>
      </c>
      <c r="G50" s="7">
        <v>90900</v>
      </c>
      <c r="H50" s="7">
        <v>48200</v>
      </c>
      <c r="I50" s="12">
        <f t="shared" si="4"/>
        <v>53.025302530253029</v>
      </c>
      <c r="J50" s="7">
        <v>96457</v>
      </c>
      <c r="K50" s="7">
        <v>13513</v>
      </c>
      <c r="L50" s="7">
        <f t="shared" si="5"/>
        <v>77387</v>
      </c>
      <c r="M50" s="7">
        <v>124353.8196682909</v>
      </c>
      <c r="N50" s="22">
        <f t="shared" si="6"/>
        <v>0.62231301142519702</v>
      </c>
      <c r="O50" s="27">
        <v>1916</v>
      </c>
      <c r="P50" s="32">
        <f t="shared" si="7"/>
        <v>40.389874739039669</v>
      </c>
      <c r="Q50" s="37" t="s">
        <v>33</v>
      </c>
      <c r="R50" s="42">
        <f>ABS(N81-N50)*100</f>
        <v>6.2779403934216109</v>
      </c>
      <c r="S50" t="s">
        <v>29</v>
      </c>
      <c r="U50" s="7">
        <v>12000</v>
      </c>
      <c r="V50" t="s">
        <v>152</v>
      </c>
      <c r="W50" t="s">
        <v>34</v>
      </c>
      <c r="X50">
        <v>401</v>
      </c>
    </row>
    <row r="51" spans="1:24" x14ac:dyDescent="0.25">
      <c r="A51" t="s">
        <v>153</v>
      </c>
      <c r="B51" t="s">
        <v>154</v>
      </c>
      <c r="C51" s="17">
        <v>43763</v>
      </c>
      <c r="D51" s="7">
        <v>30000</v>
      </c>
      <c r="E51" t="s">
        <v>26</v>
      </c>
      <c r="F51" t="s">
        <v>54</v>
      </c>
      <c r="G51" s="7">
        <v>30000</v>
      </c>
      <c r="H51" s="7">
        <v>21400</v>
      </c>
      <c r="I51" s="12">
        <f t="shared" si="4"/>
        <v>71.333333333333343</v>
      </c>
      <c r="J51" s="7">
        <v>42888</v>
      </c>
      <c r="K51" s="7">
        <v>20000</v>
      </c>
      <c r="L51" s="7">
        <f t="shared" si="5"/>
        <v>10000</v>
      </c>
      <c r="M51" s="7">
        <v>34314.84375</v>
      </c>
      <c r="N51" s="22">
        <f t="shared" si="6"/>
        <v>0.2914190742890968</v>
      </c>
      <c r="O51" s="27">
        <v>486</v>
      </c>
      <c r="P51" s="32">
        <f t="shared" si="7"/>
        <v>20.5761316872428</v>
      </c>
      <c r="Q51" s="37" t="s">
        <v>33</v>
      </c>
      <c r="R51" s="42">
        <f>ABS(N81-N51)*100</f>
        <v>39.367334107031631</v>
      </c>
      <c r="S51" t="s">
        <v>29</v>
      </c>
      <c r="U51" s="7">
        <v>20000</v>
      </c>
      <c r="V51" t="s">
        <v>155</v>
      </c>
      <c r="W51" t="s">
        <v>34</v>
      </c>
      <c r="X51">
        <v>401</v>
      </c>
    </row>
    <row r="52" spans="1:24" x14ac:dyDescent="0.25">
      <c r="A52" t="s">
        <v>156</v>
      </c>
      <c r="B52" t="s">
        <v>157</v>
      </c>
      <c r="C52" s="17">
        <v>43858</v>
      </c>
      <c r="D52" s="7">
        <v>76850</v>
      </c>
      <c r="E52" t="s">
        <v>26</v>
      </c>
      <c r="F52" t="s">
        <v>27</v>
      </c>
      <c r="G52" s="7">
        <v>76850</v>
      </c>
      <c r="H52" s="7">
        <v>33900</v>
      </c>
      <c r="I52" s="12">
        <f t="shared" si="4"/>
        <v>44.111906310995444</v>
      </c>
      <c r="J52" s="7">
        <v>54505</v>
      </c>
      <c r="K52" s="7">
        <v>5972</v>
      </c>
      <c r="L52" s="7">
        <f t="shared" si="5"/>
        <v>70878</v>
      </c>
      <c r="M52" s="7">
        <v>78405.4921875</v>
      </c>
      <c r="N52" s="22">
        <f t="shared" si="6"/>
        <v>0.90399279466929883</v>
      </c>
      <c r="O52" s="27">
        <v>992</v>
      </c>
      <c r="P52" s="32">
        <f t="shared" si="7"/>
        <v>71.449596774193552</v>
      </c>
      <c r="Q52" s="37" t="s">
        <v>33</v>
      </c>
      <c r="R52" s="42">
        <f>ABS(N81-N52)*100</f>
        <v>21.890037930988569</v>
      </c>
      <c r="S52" t="s">
        <v>29</v>
      </c>
      <c r="U52" s="7">
        <v>4400</v>
      </c>
      <c r="W52" t="s">
        <v>34</v>
      </c>
      <c r="X52">
        <v>401</v>
      </c>
    </row>
    <row r="53" spans="1:24" x14ac:dyDescent="0.25">
      <c r="A53" t="s">
        <v>158</v>
      </c>
      <c r="B53" t="s">
        <v>159</v>
      </c>
      <c r="C53" s="17">
        <v>43700</v>
      </c>
      <c r="D53" s="7">
        <v>84000</v>
      </c>
      <c r="E53" t="s">
        <v>26</v>
      </c>
      <c r="F53" t="s">
        <v>27</v>
      </c>
      <c r="G53" s="7">
        <v>84000</v>
      </c>
      <c r="H53" s="7">
        <v>38200</v>
      </c>
      <c r="I53" s="12">
        <f t="shared" si="4"/>
        <v>45.476190476190474</v>
      </c>
      <c r="J53" s="7">
        <v>76421</v>
      </c>
      <c r="K53" s="7">
        <v>4160</v>
      </c>
      <c r="L53" s="7">
        <f t="shared" si="5"/>
        <v>79840</v>
      </c>
      <c r="M53" s="7">
        <v>108337.328125</v>
      </c>
      <c r="N53" s="22">
        <f t="shared" si="6"/>
        <v>0.73695744007901243</v>
      </c>
      <c r="O53" s="27">
        <v>1080</v>
      </c>
      <c r="P53" s="32">
        <f t="shared" si="7"/>
        <v>73.925925925925924</v>
      </c>
      <c r="Q53" s="37" t="s">
        <v>33</v>
      </c>
      <c r="R53" s="42">
        <f>ABS(N81-N53)*100</f>
        <v>5.1865024719599306</v>
      </c>
      <c r="S53" t="s">
        <v>51</v>
      </c>
      <c r="U53" s="7">
        <v>4160</v>
      </c>
      <c r="W53" t="s">
        <v>34</v>
      </c>
      <c r="X53">
        <v>401</v>
      </c>
    </row>
    <row r="54" spans="1:24" x14ac:dyDescent="0.25">
      <c r="A54" t="s">
        <v>160</v>
      </c>
      <c r="B54" t="s">
        <v>161</v>
      </c>
      <c r="C54" s="17">
        <v>44267</v>
      </c>
      <c r="D54" s="7">
        <v>70000</v>
      </c>
      <c r="E54" t="s">
        <v>26</v>
      </c>
      <c r="F54" t="s">
        <v>27</v>
      </c>
      <c r="G54" s="7">
        <v>70000</v>
      </c>
      <c r="H54" s="7">
        <v>21100</v>
      </c>
      <c r="I54" s="12">
        <f t="shared" si="4"/>
        <v>30.142857142857142</v>
      </c>
      <c r="J54" s="7">
        <v>42276</v>
      </c>
      <c r="K54" s="7">
        <v>4000</v>
      </c>
      <c r="L54" s="7">
        <f t="shared" si="5"/>
        <v>66000</v>
      </c>
      <c r="M54" s="7">
        <v>57385.30859375</v>
      </c>
      <c r="N54" s="22">
        <f t="shared" si="6"/>
        <v>1.1501201547461619</v>
      </c>
      <c r="O54" s="27">
        <v>777</v>
      </c>
      <c r="P54" s="32">
        <f t="shared" si="7"/>
        <v>84.942084942084946</v>
      </c>
      <c r="Q54" s="37" t="s">
        <v>33</v>
      </c>
      <c r="R54" s="42">
        <f>ABS(N81-N54)*100</f>
        <v>46.502773938674878</v>
      </c>
      <c r="S54" t="s">
        <v>29</v>
      </c>
      <c r="U54" s="7">
        <v>4000</v>
      </c>
      <c r="W54" t="s">
        <v>34</v>
      </c>
      <c r="X54">
        <v>401</v>
      </c>
    </row>
    <row r="55" spans="1:24" x14ac:dyDescent="0.25">
      <c r="A55" t="s">
        <v>162</v>
      </c>
      <c r="B55" t="s">
        <v>163</v>
      </c>
      <c r="C55" s="17">
        <v>43763</v>
      </c>
      <c r="D55" s="7">
        <v>58000</v>
      </c>
      <c r="E55" t="s">
        <v>26</v>
      </c>
      <c r="F55" t="s">
        <v>27</v>
      </c>
      <c r="G55" s="7">
        <v>58000</v>
      </c>
      <c r="H55" s="7">
        <v>25000</v>
      </c>
      <c r="I55" s="12">
        <f t="shared" si="4"/>
        <v>43.103448275862064</v>
      </c>
      <c r="J55" s="7">
        <v>50064</v>
      </c>
      <c r="K55" s="7">
        <v>12000</v>
      </c>
      <c r="L55" s="7">
        <f t="shared" si="5"/>
        <v>46000</v>
      </c>
      <c r="M55" s="7">
        <v>57067.467045773992</v>
      </c>
      <c r="N55" s="22">
        <f t="shared" si="6"/>
        <v>0.8060634610452091</v>
      </c>
      <c r="O55" s="27">
        <v>496</v>
      </c>
      <c r="P55" s="32">
        <f t="shared" si="7"/>
        <v>92.741935483870961</v>
      </c>
      <c r="Q55" s="37" t="s">
        <v>33</v>
      </c>
      <c r="R55" s="42">
        <f>ABS(N81-N55)*100</f>
        <v>12.097104568579597</v>
      </c>
      <c r="S55" t="s">
        <v>29</v>
      </c>
      <c r="U55" s="7">
        <v>12000</v>
      </c>
      <c r="W55" t="s">
        <v>34</v>
      </c>
      <c r="X55">
        <v>401</v>
      </c>
    </row>
    <row r="56" spans="1:24" x14ac:dyDescent="0.25">
      <c r="A56" t="s">
        <v>164</v>
      </c>
      <c r="B56" t="s">
        <v>165</v>
      </c>
      <c r="C56" s="17">
        <v>44147</v>
      </c>
      <c r="D56" s="7">
        <v>71900</v>
      </c>
      <c r="E56" t="s">
        <v>26</v>
      </c>
      <c r="F56" t="s">
        <v>27</v>
      </c>
      <c r="G56" s="7">
        <v>71900</v>
      </c>
      <c r="H56" s="7">
        <v>33400</v>
      </c>
      <c r="I56" s="12">
        <f t="shared" si="4"/>
        <v>46.453407510431155</v>
      </c>
      <c r="J56" s="7">
        <v>66734</v>
      </c>
      <c r="K56" s="7">
        <v>8000</v>
      </c>
      <c r="L56" s="7">
        <f t="shared" si="5"/>
        <v>63900</v>
      </c>
      <c r="M56" s="7">
        <v>88056.96875</v>
      </c>
      <c r="N56" s="22">
        <f t="shared" si="6"/>
        <v>0.725666587290969</v>
      </c>
      <c r="O56" s="27">
        <v>832</v>
      </c>
      <c r="P56" s="32">
        <f t="shared" si="7"/>
        <v>76.802884615384613</v>
      </c>
      <c r="Q56" s="37" t="s">
        <v>33</v>
      </c>
      <c r="R56" s="42">
        <f>ABS(N81-N56)*100</f>
        <v>4.0574171931555885</v>
      </c>
      <c r="S56" t="s">
        <v>29</v>
      </c>
      <c r="U56" s="7">
        <v>8000</v>
      </c>
      <c r="W56" t="s">
        <v>34</v>
      </c>
      <c r="X56">
        <v>401</v>
      </c>
    </row>
    <row r="57" spans="1:24" x14ac:dyDescent="0.25">
      <c r="A57" t="s">
        <v>166</v>
      </c>
      <c r="B57" t="s">
        <v>167</v>
      </c>
      <c r="C57" s="17">
        <v>43830</v>
      </c>
      <c r="D57" s="7">
        <v>35000</v>
      </c>
      <c r="E57" t="s">
        <v>26</v>
      </c>
      <c r="F57" t="s">
        <v>27</v>
      </c>
      <c r="G57" s="7">
        <v>35000</v>
      </c>
      <c r="H57" s="7">
        <v>19300</v>
      </c>
      <c r="I57" s="12">
        <f t="shared" si="4"/>
        <v>55.142857142857139</v>
      </c>
      <c r="J57" s="7">
        <v>38594</v>
      </c>
      <c r="K57" s="7">
        <v>4000</v>
      </c>
      <c r="L57" s="7">
        <f t="shared" si="5"/>
        <v>31000</v>
      </c>
      <c r="M57" s="7">
        <v>51865.06640625</v>
      </c>
      <c r="N57" s="22">
        <f t="shared" si="6"/>
        <v>0.59770481651719909</v>
      </c>
      <c r="O57" s="27">
        <v>864</v>
      </c>
      <c r="P57" s="32">
        <f t="shared" si="7"/>
        <v>35.879629629629626</v>
      </c>
      <c r="Q57" s="37" t="s">
        <v>33</v>
      </c>
      <c r="R57" s="42">
        <f>ABS(N81-N57)*100</f>
        <v>8.7387598842214036</v>
      </c>
      <c r="S57" t="s">
        <v>29</v>
      </c>
      <c r="U57" s="7">
        <v>4000</v>
      </c>
      <c r="W57" t="s">
        <v>34</v>
      </c>
      <c r="X57">
        <v>401</v>
      </c>
    </row>
    <row r="58" spans="1:24" x14ac:dyDescent="0.25">
      <c r="A58" t="s">
        <v>168</v>
      </c>
      <c r="B58" t="s">
        <v>169</v>
      </c>
      <c r="C58" s="17">
        <v>43717</v>
      </c>
      <c r="D58" s="7">
        <v>37000</v>
      </c>
      <c r="E58" t="s">
        <v>26</v>
      </c>
      <c r="F58" t="s">
        <v>27</v>
      </c>
      <c r="G58" s="7">
        <v>37000</v>
      </c>
      <c r="H58" s="7">
        <v>17900</v>
      </c>
      <c r="I58" s="12">
        <f t="shared" si="4"/>
        <v>48.378378378378379</v>
      </c>
      <c r="J58" s="7">
        <v>35864</v>
      </c>
      <c r="K58" s="7">
        <v>4953</v>
      </c>
      <c r="L58" s="7">
        <f t="shared" si="5"/>
        <v>32047</v>
      </c>
      <c r="M58" s="7">
        <v>46343.328125</v>
      </c>
      <c r="N58" s="22">
        <f t="shared" si="6"/>
        <v>0.69151270089107353</v>
      </c>
      <c r="O58" s="27">
        <v>560</v>
      </c>
      <c r="P58" s="32">
        <f t="shared" si="7"/>
        <v>57.226785714285711</v>
      </c>
      <c r="Q58" s="37" t="s">
        <v>33</v>
      </c>
      <c r="R58" s="42">
        <f>ABS(N81-N58)*100</f>
        <v>0.64202855316604079</v>
      </c>
      <c r="S58" t="s">
        <v>29</v>
      </c>
      <c r="U58" s="7">
        <v>4000</v>
      </c>
      <c r="W58" t="s">
        <v>34</v>
      </c>
      <c r="X58">
        <v>401</v>
      </c>
    </row>
    <row r="59" spans="1:24" x14ac:dyDescent="0.25">
      <c r="A59" t="s">
        <v>170</v>
      </c>
      <c r="B59" t="s">
        <v>171</v>
      </c>
      <c r="C59" s="17">
        <v>43567</v>
      </c>
      <c r="D59" s="7">
        <v>40000</v>
      </c>
      <c r="E59" t="s">
        <v>26</v>
      </c>
      <c r="F59" t="s">
        <v>27</v>
      </c>
      <c r="G59" s="7">
        <v>40000</v>
      </c>
      <c r="H59" s="7">
        <v>19100</v>
      </c>
      <c r="I59" s="12">
        <f t="shared" si="4"/>
        <v>47.75</v>
      </c>
      <c r="J59" s="7">
        <v>38154</v>
      </c>
      <c r="K59" s="7">
        <v>4000</v>
      </c>
      <c r="L59" s="7">
        <f t="shared" si="5"/>
        <v>36000</v>
      </c>
      <c r="M59" s="7">
        <v>51205.3984375</v>
      </c>
      <c r="N59" s="22">
        <f t="shared" si="6"/>
        <v>0.70305087155880019</v>
      </c>
      <c r="O59" s="27">
        <v>572</v>
      </c>
      <c r="P59" s="32">
        <f t="shared" si="7"/>
        <v>62.93706293706294</v>
      </c>
      <c r="Q59" s="37" t="s">
        <v>33</v>
      </c>
      <c r="R59" s="42">
        <f>ABS(N81-N59)*100</f>
        <v>1.7958456199387074</v>
      </c>
      <c r="S59" t="s">
        <v>29</v>
      </c>
      <c r="U59" s="7">
        <v>4000</v>
      </c>
      <c r="W59" t="s">
        <v>34</v>
      </c>
      <c r="X59">
        <v>401</v>
      </c>
    </row>
    <row r="60" spans="1:24" x14ac:dyDescent="0.25">
      <c r="A60" t="s">
        <v>172</v>
      </c>
      <c r="B60" t="s">
        <v>173</v>
      </c>
      <c r="C60" s="17">
        <v>44134</v>
      </c>
      <c r="D60" s="7">
        <v>9000</v>
      </c>
      <c r="E60" t="s">
        <v>26</v>
      </c>
      <c r="F60" t="s">
        <v>27</v>
      </c>
      <c r="G60" s="7">
        <v>24600</v>
      </c>
      <c r="H60" s="7">
        <v>12200</v>
      </c>
      <c r="I60" s="12">
        <f t="shared" si="4"/>
        <v>49.59349593495935</v>
      </c>
      <c r="J60" s="7">
        <v>24310</v>
      </c>
      <c r="K60" s="7">
        <v>4000</v>
      </c>
      <c r="L60" s="7">
        <f t="shared" si="5"/>
        <v>20600</v>
      </c>
      <c r="M60" s="7">
        <v>30449.775390625</v>
      </c>
      <c r="N60" s="22">
        <f t="shared" si="6"/>
        <v>0.67652387368159084</v>
      </c>
      <c r="O60" s="27">
        <v>530</v>
      </c>
      <c r="P60" s="32">
        <f t="shared" si="7"/>
        <v>38.867924528301884</v>
      </c>
      <c r="Q60" s="37" t="s">
        <v>33</v>
      </c>
      <c r="R60" s="42">
        <f>ABS(N81-N60)*100</f>
        <v>0.85685416778222834</v>
      </c>
      <c r="S60" t="s">
        <v>29</v>
      </c>
      <c r="U60" s="7">
        <v>4000</v>
      </c>
      <c r="W60" t="s">
        <v>34</v>
      </c>
      <c r="X60">
        <v>401</v>
      </c>
    </row>
    <row r="61" spans="1:24" x14ac:dyDescent="0.25">
      <c r="A61" t="s">
        <v>174</v>
      </c>
      <c r="B61" t="s">
        <v>175</v>
      </c>
      <c r="C61" s="17">
        <v>43760</v>
      </c>
      <c r="D61" s="7">
        <v>41200</v>
      </c>
      <c r="E61" t="s">
        <v>26</v>
      </c>
      <c r="F61" t="s">
        <v>27</v>
      </c>
      <c r="G61" s="7">
        <v>41200</v>
      </c>
      <c r="H61" s="7">
        <v>20300</v>
      </c>
      <c r="I61" s="12">
        <f t="shared" si="4"/>
        <v>49.271844660194176</v>
      </c>
      <c r="J61" s="7">
        <v>40678</v>
      </c>
      <c r="K61" s="7">
        <v>5560</v>
      </c>
      <c r="L61" s="7">
        <f t="shared" si="5"/>
        <v>35640</v>
      </c>
      <c r="M61" s="7">
        <v>52650.67578125</v>
      </c>
      <c r="N61" s="22">
        <f t="shared" si="6"/>
        <v>0.6769143884890485</v>
      </c>
      <c r="O61" s="27">
        <v>644</v>
      </c>
      <c r="P61" s="32">
        <f t="shared" si="7"/>
        <v>55.341614906832298</v>
      </c>
      <c r="Q61" s="37" t="s">
        <v>33</v>
      </c>
      <c r="R61" s="42">
        <f>ABS(N81-N61)*100</f>
        <v>0.81780268703646186</v>
      </c>
      <c r="S61" t="s">
        <v>29</v>
      </c>
      <c r="U61" s="7">
        <v>4000</v>
      </c>
      <c r="W61" t="s">
        <v>34</v>
      </c>
      <c r="X61">
        <v>401</v>
      </c>
    </row>
    <row r="62" spans="1:24" x14ac:dyDescent="0.25">
      <c r="A62" t="s">
        <v>176</v>
      </c>
      <c r="B62" t="s">
        <v>177</v>
      </c>
      <c r="C62" s="17">
        <v>44099</v>
      </c>
      <c r="D62" s="7">
        <v>47500</v>
      </c>
      <c r="E62" t="s">
        <v>26</v>
      </c>
      <c r="F62" t="s">
        <v>54</v>
      </c>
      <c r="G62" s="7">
        <v>47500</v>
      </c>
      <c r="H62" s="7">
        <v>22900</v>
      </c>
      <c r="I62" s="12">
        <f t="shared" si="4"/>
        <v>48.210526315789473</v>
      </c>
      <c r="J62" s="7">
        <v>45714</v>
      </c>
      <c r="K62" s="7">
        <v>12356</v>
      </c>
      <c r="L62" s="7">
        <f t="shared" si="5"/>
        <v>35144</v>
      </c>
      <c r="M62" s="7">
        <v>50011.9921875</v>
      </c>
      <c r="N62" s="22">
        <f t="shared" si="6"/>
        <v>0.70271145904849386</v>
      </c>
      <c r="O62" s="27">
        <v>704</v>
      </c>
      <c r="P62" s="32">
        <f t="shared" si="7"/>
        <v>49.920454545454547</v>
      </c>
      <c r="Q62" s="37" t="s">
        <v>33</v>
      </c>
      <c r="R62" s="42">
        <f>ABS(N81-N62)*100</f>
        <v>1.7619043689080738</v>
      </c>
      <c r="S62" t="s">
        <v>29</v>
      </c>
      <c r="U62" s="7">
        <v>8000</v>
      </c>
      <c r="V62" t="s">
        <v>178</v>
      </c>
      <c r="W62" t="s">
        <v>34</v>
      </c>
      <c r="X62">
        <v>401</v>
      </c>
    </row>
    <row r="63" spans="1:24" x14ac:dyDescent="0.25">
      <c r="A63" t="s">
        <v>179</v>
      </c>
      <c r="B63" t="s">
        <v>180</v>
      </c>
      <c r="C63" s="17">
        <v>44103</v>
      </c>
      <c r="D63" s="7">
        <v>20005</v>
      </c>
      <c r="E63" t="s">
        <v>26</v>
      </c>
      <c r="F63" t="s">
        <v>27</v>
      </c>
      <c r="G63" s="7">
        <v>20005</v>
      </c>
      <c r="H63" s="7">
        <v>8000</v>
      </c>
      <c r="I63" s="12">
        <f t="shared" si="4"/>
        <v>39.990002499375152</v>
      </c>
      <c r="J63" s="7">
        <v>15998</v>
      </c>
      <c r="K63" s="7">
        <v>4000</v>
      </c>
      <c r="L63" s="7">
        <f t="shared" si="5"/>
        <v>16005</v>
      </c>
      <c r="M63" s="7">
        <v>17988.005859375</v>
      </c>
      <c r="N63" s="22">
        <f t="shared" si="6"/>
        <v>0.88975955006477303</v>
      </c>
      <c r="O63" s="27">
        <v>788</v>
      </c>
      <c r="P63" s="32">
        <f t="shared" si="7"/>
        <v>20.310913705583758</v>
      </c>
      <c r="Q63" s="37" t="s">
        <v>33</v>
      </c>
      <c r="R63" s="42">
        <f>ABS(N81-N63)*100</f>
        <v>20.466713470535993</v>
      </c>
      <c r="S63" t="s">
        <v>29</v>
      </c>
      <c r="U63" s="7">
        <v>4000</v>
      </c>
      <c r="W63" t="s">
        <v>34</v>
      </c>
      <c r="X63">
        <v>401</v>
      </c>
    </row>
    <row r="64" spans="1:24" x14ac:dyDescent="0.25">
      <c r="A64" t="s">
        <v>181</v>
      </c>
      <c r="B64" t="s">
        <v>182</v>
      </c>
      <c r="C64" s="17">
        <v>44112</v>
      </c>
      <c r="D64" s="7">
        <v>62000</v>
      </c>
      <c r="E64" t="s">
        <v>26</v>
      </c>
      <c r="F64" t="s">
        <v>27</v>
      </c>
      <c r="G64" s="7">
        <v>62000</v>
      </c>
      <c r="H64" s="7">
        <v>29900</v>
      </c>
      <c r="I64" s="12">
        <f t="shared" si="4"/>
        <v>48.225806451612904</v>
      </c>
      <c r="J64" s="7">
        <v>59709</v>
      </c>
      <c r="K64" s="7">
        <v>4500</v>
      </c>
      <c r="L64" s="7">
        <f t="shared" si="5"/>
        <v>57500</v>
      </c>
      <c r="M64" s="7">
        <v>82772.1171875</v>
      </c>
      <c r="N64" s="22">
        <f t="shared" si="6"/>
        <v>0.69467837665367194</v>
      </c>
      <c r="O64" s="27">
        <v>1217</v>
      </c>
      <c r="P64" s="32">
        <f t="shared" si="7"/>
        <v>47.247329498767463</v>
      </c>
      <c r="Q64" s="37" t="s">
        <v>33</v>
      </c>
      <c r="R64" s="42">
        <f>ABS(N81-N64)*100</f>
        <v>0.95859612942588157</v>
      </c>
      <c r="S64" t="s">
        <v>29</v>
      </c>
      <c r="U64" s="7">
        <v>4000</v>
      </c>
      <c r="W64" t="s">
        <v>34</v>
      </c>
      <c r="X64">
        <v>401</v>
      </c>
    </row>
    <row r="65" spans="1:24" x14ac:dyDescent="0.25">
      <c r="A65" t="s">
        <v>183</v>
      </c>
      <c r="B65" t="s">
        <v>184</v>
      </c>
      <c r="C65" s="17">
        <v>44106</v>
      </c>
      <c r="D65" s="7">
        <v>45000</v>
      </c>
      <c r="E65" t="s">
        <v>26</v>
      </c>
      <c r="F65" t="s">
        <v>27</v>
      </c>
      <c r="G65" s="7">
        <v>45000</v>
      </c>
      <c r="H65" s="7">
        <v>21900</v>
      </c>
      <c r="I65" s="12">
        <f t="shared" si="4"/>
        <v>48.666666666666671</v>
      </c>
      <c r="J65" s="7">
        <v>43813</v>
      </c>
      <c r="K65" s="7">
        <v>8000</v>
      </c>
      <c r="L65" s="7">
        <f t="shared" si="5"/>
        <v>37000</v>
      </c>
      <c r="M65" s="7">
        <v>53692.65234375</v>
      </c>
      <c r="N65" s="22">
        <f t="shared" si="6"/>
        <v>0.68910732446442313</v>
      </c>
      <c r="O65" s="27">
        <v>756</v>
      </c>
      <c r="P65" s="32">
        <f t="shared" si="7"/>
        <v>48.941798941798943</v>
      </c>
      <c r="Q65" s="37" t="s">
        <v>33</v>
      </c>
      <c r="R65" s="42">
        <f>ABS(N81-N65)*100</f>
        <v>0.40149091050100116</v>
      </c>
      <c r="S65" t="s">
        <v>29</v>
      </c>
      <c r="U65" s="7">
        <v>8000</v>
      </c>
      <c r="W65" t="s">
        <v>34</v>
      </c>
      <c r="X65">
        <v>401</v>
      </c>
    </row>
    <row r="66" spans="1:24" x14ac:dyDescent="0.25">
      <c r="A66" t="s">
        <v>185</v>
      </c>
      <c r="B66" t="s">
        <v>186</v>
      </c>
      <c r="C66" s="17">
        <v>44057</v>
      </c>
      <c r="D66" s="7">
        <v>60000</v>
      </c>
      <c r="E66" t="s">
        <v>26</v>
      </c>
      <c r="F66" t="s">
        <v>27</v>
      </c>
      <c r="G66" s="7">
        <v>60000</v>
      </c>
      <c r="H66" s="7">
        <v>29500</v>
      </c>
      <c r="I66" s="12">
        <f t="shared" si="4"/>
        <v>49.166666666666664</v>
      </c>
      <c r="J66" s="7">
        <v>58974</v>
      </c>
      <c r="K66" s="7">
        <v>9200</v>
      </c>
      <c r="L66" s="7">
        <f t="shared" si="5"/>
        <v>50800</v>
      </c>
      <c r="M66" s="7">
        <v>74623.6875</v>
      </c>
      <c r="N66" s="22">
        <f t="shared" si="6"/>
        <v>0.6807489913976712</v>
      </c>
      <c r="O66" s="27">
        <v>1512</v>
      </c>
      <c r="P66" s="32">
        <f t="shared" si="7"/>
        <v>33.597883597883595</v>
      </c>
      <c r="Q66" s="37" t="s">
        <v>33</v>
      </c>
      <c r="R66" s="42">
        <f>ABS(N81-N66)*100</f>
        <v>0.43434239617419212</v>
      </c>
      <c r="S66" t="s">
        <v>47</v>
      </c>
      <c r="U66" s="7">
        <v>8000</v>
      </c>
      <c r="W66" t="s">
        <v>34</v>
      </c>
      <c r="X66">
        <v>401</v>
      </c>
    </row>
    <row r="67" spans="1:24" x14ac:dyDescent="0.25">
      <c r="A67" t="s">
        <v>187</v>
      </c>
      <c r="B67" t="s">
        <v>188</v>
      </c>
      <c r="C67" s="17">
        <v>43705</v>
      </c>
      <c r="D67" s="7">
        <v>84400</v>
      </c>
      <c r="E67" t="s">
        <v>26</v>
      </c>
      <c r="F67" t="s">
        <v>27</v>
      </c>
      <c r="G67" s="7">
        <v>84400</v>
      </c>
      <c r="H67" s="7">
        <v>42900</v>
      </c>
      <c r="I67" s="12">
        <f t="shared" si="4"/>
        <v>50.829383886255918</v>
      </c>
      <c r="J67" s="7">
        <v>85711</v>
      </c>
      <c r="K67" s="7">
        <v>16955</v>
      </c>
      <c r="L67" s="7">
        <f t="shared" si="5"/>
        <v>67445</v>
      </c>
      <c r="M67" s="7">
        <v>103082.4609375</v>
      </c>
      <c r="N67" s="22">
        <f t="shared" si="6"/>
        <v>0.6542820125422949</v>
      </c>
      <c r="O67" s="27">
        <v>1350</v>
      </c>
      <c r="P67" s="32">
        <f t="shared" si="7"/>
        <v>49.959259259259262</v>
      </c>
      <c r="Q67" s="37" t="s">
        <v>33</v>
      </c>
      <c r="R67" s="42">
        <f>ABS(N81-N67)*100</f>
        <v>3.0810402817118221</v>
      </c>
      <c r="S67" t="s">
        <v>29</v>
      </c>
      <c r="U67" s="7">
        <v>16000</v>
      </c>
      <c r="W67" t="s">
        <v>34</v>
      </c>
      <c r="X67">
        <v>401</v>
      </c>
    </row>
    <row r="68" spans="1:24" x14ac:dyDescent="0.25">
      <c r="A68" t="s">
        <v>189</v>
      </c>
      <c r="B68" t="s">
        <v>190</v>
      </c>
      <c r="C68" s="17">
        <v>44193</v>
      </c>
      <c r="D68" s="7">
        <v>99000</v>
      </c>
      <c r="E68" t="s">
        <v>26</v>
      </c>
      <c r="F68" t="s">
        <v>27</v>
      </c>
      <c r="G68" s="7">
        <v>99000</v>
      </c>
      <c r="H68" s="7">
        <v>31600</v>
      </c>
      <c r="I68" s="12">
        <f t="shared" ref="I68:I99" si="8">H68/G68*100</f>
        <v>31.91919191919192</v>
      </c>
      <c r="J68" s="7">
        <v>63209</v>
      </c>
      <c r="K68" s="7">
        <v>8000</v>
      </c>
      <c r="L68" s="7">
        <f t="shared" ref="L68:L99" si="9">G68-K68</f>
        <v>91000</v>
      </c>
      <c r="M68" s="7">
        <v>82772.1171875</v>
      </c>
      <c r="N68" s="22">
        <f t="shared" ref="N68:N99" si="10">L68/M68</f>
        <v>1.0994040395736373</v>
      </c>
      <c r="O68" s="27">
        <v>768</v>
      </c>
      <c r="P68" s="32">
        <f t="shared" ref="P68:P99" si="11">L68/O68</f>
        <v>118.48958333333333</v>
      </c>
      <c r="Q68" s="37" t="s">
        <v>33</v>
      </c>
      <c r="R68" s="42">
        <f>ABS(N81-N68)*100</f>
        <v>41.431162421422421</v>
      </c>
      <c r="S68" t="s">
        <v>29</v>
      </c>
      <c r="U68" s="7">
        <v>8000</v>
      </c>
      <c r="W68" t="s">
        <v>34</v>
      </c>
      <c r="X68">
        <v>401</v>
      </c>
    </row>
    <row r="69" spans="1:24" x14ac:dyDescent="0.25">
      <c r="A69" t="s">
        <v>191</v>
      </c>
      <c r="B69" t="s">
        <v>192</v>
      </c>
      <c r="C69" s="17">
        <v>44106</v>
      </c>
      <c r="D69" s="7">
        <v>48000</v>
      </c>
      <c r="E69" t="s">
        <v>26</v>
      </c>
      <c r="F69" t="s">
        <v>27</v>
      </c>
      <c r="G69" s="7">
        <v>48000</v>
      </c>
      <c r="H69" s="7">
        <v>22800</v>
      </c>
      <c r="I69" s="12">
        <f t="shared" si="8"/>
        <v>47.5</v>
      </c>
      <c r="J69" s="7">
        <v>45661</v>
      </c>
      <c r="K69" s="7">
        <v>8000</v>
      </c>
      <c r="L69" s="7">
        <f t="shared" si="9"/>
        <v>40000</v>
      </c>
      <c r="M69" s="7">
        <v>56463.26953125</v>
      </c>
      <c r="N69" s="22">
        <f t="shared" si="10"/>
        <v>0.70842514668516876</v>
      </c>
      <c r="O69" s="27">
        <v>910</v>
      </c>
      <c r="P69" s="32">
        <f t="shared" si="11"/>
        <v>43.956043956043956</v>
      </c>
      <c r="Q69" s="37" t="s">
        <v>33</v>
      </c>
      <c r="R69" s="42">
        <f>ABS(N81-N69)*100</f>
        <v>2.333273132575564</v>
      </c>
      <c r="S69" t="s">
        <v>51</v>
      </c>
      <c r="U69" s="7">
        <v>8000</v>
      </c>
      <c r="W69" t="s">
        <v>34</v>
      </c>
      <c r="X69">
        <v>401</v>
      </c>
    </row>
    <row r="70" spans="1:24" x14ac:dyDescent="0.25">
      <c r="A70" t="s">
        <v>193</v>
      </c>
      <c r="B70" t="s">
        <v>194</v>
      </c>
      <c r="C70" s="17">
        <v>43875</v>
      </c>
      <c r="D70" s="7">
        <v>60000</v>
      </c>
      <c r="E70" t="s">
        <v>26</v>
      </c>
      <c r="F70" t="s">
        <v>27</v>
      </c>
      <c r="G70" s="7">
        <v>60000</v>
      </c>
      <c r="H70" s="7">
        <v>31900</v>
      </c>
      <c r="I70" s="12">
        <f t="shared" si="8"/>
        <v>53.166666666666664</v>
      </c>
      <c r="J70" s="7">
        <v>63861</v>
      </c>
      <c r="K70" s="7">
        <v>8000</v>
      </c>
      <c r="L70" s="7">
        <f t="shared" si="9"/>
        <v>52000</v>
      </c>
      <c r="M70" s="7">
        <v>83749.625</v>
      </c>
      <c r="N70" s="22">
        <f t="shared" si="10"/>
        <v>0.62089830252971279</v>
      </c>
      <c r="O70" s="27">
        <v>1136</v>
      </c>
      <c r="P70" s="32">
        <f t="shared" si="11"/>
        <v>45.774647887323944</v>
      </c>
      <c r="Q70" s="37" t="s">
        <v>33</v>
      </c>
      <c r="R70" s="42">
        <f>ABS(N81-N70)*100</f>
        <v>6.4194112829700334</v>
      </c>
      <c r="S70" t="s">
        <v>29</v>
      </c>
      <c r="U70" s="7">
        <v>8000</v>
      </c>
      <c r="W70" t="s">
        <v>34</v>
      </c>
      <c r="X70">
        <v>401</v>
      </c>
    </row>
    <row r="71" spans="1:24" x14ac:dyDescent="0.25">
      <c r="A71" t="s">
        <v>195</v>
      </c>
      <c r="B71" t="s">
        <v>196</v>
      </c>
      <c r="C71" s="17">
        <v>44176</v>
      </c>
      <c r="D71" s="7">
        <v>25000</v>
      </c>
      <c r="E71" t="s">
        <v>26</v>
      </c>
      <c r="F71" t="s">
        <v>27</v>
      </c>
      <c r="G71" s="7">
        <v>25000</v>
      </c>
      <c r="H71" s="7">
        <v>21200</v>
      </c>
      <c r="I71" s="12">
        <f t="shared" si="8"/>
        <v>84.8</v>
      </c>
      <c r="J71" s="7">
        <v>42304</v>
      </c>
      <c r="K71" s="7">
        <v>4000</v>
      </c>
      <c r="L71" s="7">
        <f t="shared" si="9"/>
        <v>21000</v>
      </c>
      <c r="M71" s="7">
        <v>57427.287217719262</v>
      </c>
      <c r="N71" s="22">
        <f t="shared" si="10"/>
        <v>0.36567981907946406</v>
      </c>
      <c r="O71" s="27">
        <v>792</v>
      </c>
      <c r="P71" s="32">
        <f t="shared" si="11"/>
        <v>26.515151515151516</v>
      </c>
      <c r="Q71" s="37" t="s">
        <v>33</v>
      </c>
      <c r="R71" s="42">
        <f>ABS(N81-N71)*100</f>
        <v>31.941259627994906</v>
      </c>
      <c r="S71" t="s">
        <v>29</v>
      </c>
      <c r="U71" s="7">
        <v>4000</v>
      </c>
      <c r="W71" t="s">
        <v>34</v>
      </c>
      <c r="X71">
        <v>401</v>
      </c>
    </row>
    <row r="72" spans="1:24" x14ac:dyDescent="0.25">
      <c r="A72" t="s">
        <v>197</v>
      </c>
      <c r="B72" t="s">
        <v>198</v>
      </c>
      <c r="C72" s="17">
        <v>43707</v>
      </c>
      <c r="D72" s="7">
        <v>30000</v>
      </c>
      <c r="E72" t="s">
        <v>26</v>
      </c>
      <c r="F72" t="s">
        <v>54</v>
      </c>
      <c r="G72" s="7">
        <v>30000</v>
      </c>
      <c r="H72" s="7">
        <v>19700</v>
      </c>
      <c r="I72" s="12">
        <f t="shared" si="8"/>
        <v>65.666666666666657</v>
      </c>
      <c r="J72" s="7">
        <v>39501</v>
      </c>
      <c r="K72" s="7">
        <v>18480</v>
      </c>
      <c r="L72" s="7">
        <f t="shared" si="9"/>
        <v>11520</v>
      </c>
      <c r="M72" s="7">
        <v>31515.7421875</v>
      </c>
      <c r="N72" s="22">
        <f t="shared" si="10"/>
        <v>0.36553161056664391</v>
      </c>
      <c r="O72" s="27">
        <v>720</v>
      </c>
      <c r="P72" s="32">
        <f t="shared" si="11"/>
        <v>16</v>
      </c>
      <c r="Q72" s="37" t="s">
        <v>33</v>
      </c>
      <c r="R72" s="42">
        <f>ABS(N81-N72)*100</f>
        <v>31.95608047927692</v>
      </c>
      <c r="S72" t="s">
        <v>47</v>
      </c>
      <c r="U72" s="7">
        <v>18480</v>
      </c>
      <c r="V72" t="s">
        <v>199</v>
      </c>
      <c r="W72" t="s">
        <v>34</v>
      </c>
      <c r="X72">
        <v>401</v>
      </c>
    </row>
    <row r="73" spans="1:24" x14ac:dyDescent="0.25">
      <c r="A73" t="s">
        <v>200</v>
      </c>
      <c r="B73" t="s">
        <v>201</v>
      </c>
      <c r="C73" s="17">
        <v>43741</v>
      </c>
      <c r="D73" s="7">
        <v>84300</v>
      </c>
      <c r="E73" t="s">
        <v>26</v>
      </c>
      <c r="F73" t="s">
        <v>27</v>
      </c>
      <c r="G73" s="7">
        <v>84300</v>
      </c>
      <c r="H73" s="7">
        <v>46500</v>
      </c>
      <c r="I73" s="12">
        <f t="shared" si="8"/>
        <v>55.160142348754448</v>
      </c>
      <c r="J73" s="7">
        <v>92995</v>
      </c>
      <c r="K73" s="7">
        <v>11916</v>
      </c>
      <c r="L73" s="7">
        <f t="shared" si="9"/>
        <v>72384</v>
      </c>
      <c r="M73" s="7">
        <v>121557.71875</v>
      </c>
      <c r="N73" s="22">
        <f t="shared" si="10"/>
        <v>0.59547020744003554</v>
      </c>
      <c r="O73" s="27">
        <v>1568</v>
      </c>
      <c r="P73" s="32">
        <f t="shared" si="11"/>
        <v>46.163265306122447</v>
      </c>
      <c r="Q73" s="37" t="s">
        <v>33</v>
      </c>
      <c r="R73" s="42">
        <f>ABS(N81-N73)*100</f>
        <v>8.9622207919377583</v>
      </c>
      <c r="S73" t="s">
        <v>51</v>
      </c>
      <c r="U73" s="7">
        <v>8560</v>
      </c>
      <c r="W73" t="s">
        <v>34</v>
      </c>
      <c r="X73">
        <v>401</v>
      </c>
    </row>
    <row r="74" spans="1:24" x14ac:dyDescent="0.25">
      <c r="A74" t="s">
        <v>202</v>
      </c>
      <c r="B74" t="s">
        <v>203</v>
      </c>
      <c r="C74" s="17">
        <v>43728</v>
      </c>
      <c r="D74" s="7">
        <v>62000</v>
      </c>
      <c r="E74" t="s">
        <v>26</v>
      </c>
      <c r="F74" t="s">
        <v>54</v>
      </c>
      <c r="G74" s="7">
        <v>62000</v>
      </c>
      <c r="H74" s="7">
        <v>22400</v>
      </c>
      <c r="I74" s="12">
        <f t="shared" si="8"/>
        <v>36.129032258064512</v>
      </c>
      <c r="J74" s="7">
        <v>44845</v>
      </c>
      <c r="K74" s="7">
        <v>10800</v>
      </c>
      <c r="L74" s="7">
        <f t="shared" si="9"/>
        <v>51200</v>
      </c>
      <c r="M74" s="7">
        <v>51041.98046875</v>
      </c>
      <c r="N74" s="22">
        <f t="shared" si="10"/>
        <v>1.0030958738238369</v>
      </c>
      <c r="O74" s="27">
        <v>820</v>
      </c>
      <c r="P74" s="32">
        <f t="shared" si="11"/>
        <v>62.439024390243901</v>
      </c>
      <c r="Q74" s="37" t="s">
        <v>33</v>
      </c>
      <c r="R74" s="42">
        <f>ABS(N81-N74)*100</f>
        <v>31.800345846442379</v>
      </c>
      <c r="S74" t="s">
        <v>29</v>
      </c>
      <c r="U74" s="7">
        <v>10800</v>
      </c>
      <c r="V74" t="s">
        <v>204</v>
      </c>
      <c r="W74" t="s">
        <v>34</v>
      </c>
      <c r="X74">
        <v>401</v>
      </c>
    </row>
    <row r="75" spans="1:24" x14ac:dyDescent="0.25">
      <c r="A75" t="s">
        <v>205</v>
      </c>
      <c r="B75" t="s">
        <v>206</v>
      </c>
      <c r="C75" s="17">
        <v>43700</v>
      </c>
      <c r="D75" s="7">
        <v>65000</v>
      </c>
      <c r="E75" t="s">
        <v>26</v>
      </c>
      <c r="F75" t="s">
        <v>27</v>
      </c>
      <c r="G75" s="7">
        <v>62000</v>
      </c>
      <c r="H75" s="7">
        <v>25800</v>
      </c>
      <c r="I75" s="12">
        <f t="shared" si="8"/>
        <v>41.612903225806456</v>
      </c>
      <c r="J75" s="7">
        <v>51668</v>
      </c>
      <c r="K75" s="7">
        <v>7255</v>
      </c>
      <c r="L75" s="7">
        <f t="shared" si="9"/>
        <v>54745</v>
      </c>
      <c r="M75" s="7">
        <v>66586.203125</v>
      </c>
      <c r="N75" s="22">
        <f t="shared" si="10"/>
        <v>0.82216731741302451</v>
      </c>
      <c r="O75" s="27">
        <v>952</v>
      </c>
      <c r="P75" s="32">
        <f t="shared" si="11"/>
        <v>57.505252100840337</v>
      </c>
      <c r="Q75" s="37" t="s">
        <v>33</v>
      </c>
      <c r="R75" s="42">
        <f>ABS(N81-N75)*100</f>
        <v>13.70749020536114</v>
      </c>
      <c r="S75" t="s">
        <v>29</v>
      </c>
      <c r="U75" s="7">
        <v>6120</v>
      </c>
      <c r="W75" t="s">
        <v>34</v>
      </c>
      <c r="X75">
        <v>401</v>
      </c>
    </row>
    <row r="76" spans="1:24" x14ac:dyDescent="0.25">
      <c r="A76" t="s">
        <v>207</v>
      </c>
      <c r="B76" t="s">
        <v>208</v>
      </c>
      <c r="C76" s="17">
        <v>43570</v>
      </c>
      <c r="D76" s="7">
        <v>99999</v>
      </c>
      <c r="E76" t="s">
        <v>26</v>
      </c>
      <c r="F76" t="s">
        <v>27</v>
      </c>
      <c r="G76" s="7">
        <v>99999</v>
      </c>
      <c r="H76" s="7">
        <v>58700</v>
      </c>
      <c r="I76" s="12">
        <f t="shared" si="8"/>
        <v>58.700587005870062</v>
      </c>
      <c r="J76" s="7">
        <v>117420</v>
      </c>
      <c r="K76" s="7">
        <v>11911</v>
      </c>
      <c r="L76" s="7">
        <f t="shared" si="9"/>
        <v>88088</v>
      </c>
      <c r="M76" s="7">
        <v>158184.40625</v>
      </c>
      <c r="N76" s="22">
        <f t="shared" si="10"/>
        <v>0.55686904978979246</v>
      </c>
      <c r="O76" s="27">
        <v>1540</v>
      </c>
      <c r="P76" s="32">
        <f t="shared" si="11"/>
        <v>57.2</v>
      </c>
      <c r="Q76" s="37" t="s">
        <v>33</v>
      </c>
      <c r="R76" s="42">
        <f>ABS(N81-N76)*100</f>
        <v>12.822336556962066</v>
      </c>
      <c r="S76" t="s">
        <v>51</v>
      </c>
      <c r="U76" s="7">
        <v>8000</v>
      </c>
      <c r="W76" t="s">
        <v>34</v>
      </c>
      <c r="X76">
        <v>401</v>
      </c>
    </row>
    <row r="77" spans="1:24" x14ac:dyDescent="0.25">
      <c r="A77" t="s">
        <v>207</v>
      </c>
      <c r="B77" t="s">
        <v>208</v>
      </c>
      <c r="C77" s="17">
        <v>44125</v>
      </c>
      <c r="D77" s="7">
        <v>119000</v>
      </c>
      <c r="E77" t="s">
        <v>26</v>
      </c>
      <c r="F77" t="s">
        <v>27</v>
      </c>
      <c r="G77" s="7">
        <v>119000</v>
      </c>
      <c r="H77" s="7">
        <v>59300</v>
      </c>
      <c r="I77" s="12">
        <f t="shared" si="8"/>
        <v>49.831932773109244</v>
      </c>
      <c r="J77" s="7">
        <v>118676</v>
      </c>
      <c r="K77" s="7">
        <v>11911</v>
      </c>
      <c r="L77" s="7">
        <f t="shared" si="9"/>
        <v>107089</v>
      </c>
      <c r="M77" s="7">
        <v>160067.46875</v>
      </c>
      <c r="N77" s="22">
        <f t="shared" si="10"/>
        <v>0.66902413611135458</v>
      </c>
      <c r="O77" s="27">
        <v>1540</v>
      </c>
      <c r="P77" s="32">
        <f t="shared" si="11"/>
        <v>69.538311688311694</v>
      </c>
      <c r="Q77" s="37" t="s">
        <v>33</v>
      </c>
      <c r="R77" s="42">
        <f>ABS(N81-N77)*100</f>
        <v>1.6068279248058537</v>
      </c>
      <c r="S77" t="s">
        <v>51</v>
      </c>
      <c r="U77" s="7">
        <v>8000</v>
      </c>
      <c r="W77" t="s">
        <v>34</v>
      </c>
      <c r="X77">
        <v>401</v>
      </c>
    </row>
    <row r="78" spans="1:24" ht="15.75" thickBot="1" x14ac:dyDescent="0.3">
      <c r="A78" t="s">
        <v>209</v>
      </c>
      <c r="B78" t="s">
        <v>210</v>
      </c>
      <c r="C78" s="17">
        <v>43950</v>
      </c>
      <c r="D78" s="7">
        <v>224000</v>
      </c>
      <c r="E78" t="s">
        <v>26</v>
      </c>
      <c r="F78" t="s">
        <v>54</v>
      </c>
      <c r="G78" s="7">
        <v>224000</v>
      </c>
      <c r="H78" s="7">
        <v>90300</v>
      </c>
      <c r="I78" s="12">
        <f t="shared" si="8"/>
        <v>40.3125</v>
      </c>
      <c r="J78" s="7">
        <v>180544</v>
      </c>
      <c r="K78" s="7">
        <v>28628</v>
      </c>
      <c r="L78" s="7">
        <f t="shared" si="9"/>
        <v>195372</v>
      </c>
      <c r="M78" s="7">
        <v>227760.125</v>
      </c>
      <c r="N78" s="22">
        <f t="shared" si="10"/>
        <v>0.8577972109911689</v>
      </c>
      <c r="O78" s="27">
        <v>1451</v>
      </c>
      <c r="P78" s="32">
        <f t="shared" si="11"/>
        <v>134.64645072363888</v>
      </c>
      <c r="Q78" s="37" t="s">
        <v>211</v>
      </c>
      <c r="R78" s="42">
        <f>ABS(N81-N78)*100</f>
        <v>17.270479563175577</v>
      </c>
      <c r="S78" t="s">
        <v>29</v>
      </c>
      <c r="U78" s="7">
        <v>25270</v>
      </c>
      <c r="V78" t="s">
        <v>212</v>
      </c>
      <c r="W78" t="s">
        <v>213</v>
      </c>
      <c r="X78">
        <v>401</v>
      </c>
    </row>
    <row r="79" spans="1:24" ht="15.75" thickTop="1" x14ac:dyDescent="0.25">
      <c r="A79" s="3"/>
      <c r="B79" s="3"/>
      <c r="C79" s="18" t="s">
        <v>214</v>
      </c>
      <c r="D79" s="8">
        <f>+SUM(D4:D78)</f>
        <v>6414052</v>
      </c>
      <c r="E79" s="3"/>
      <c r="F79" s="3"/>
      <c r="G79" s="8">
        <f>+SUM(G4:G78)</f>
        <v>6417052</v>
      </c>
      <c r="H79" s="8">
        <f>+SUM(H4:H78)</f>
        <v>3008000</v>
      </c>
      <c r="I79" s="13"/>
      <c r="J79" s="8">
        <f>+SUM(J4:J78)</f>
        <v>6034230</v>
      </c>
      <c r="K79" s="8"/>
      <c r="L79" s="8">
        <f>+SUM(L4:L78)</f>
        <v>5146852</v>
      </c>
      <c r="M79" s="8">
        <f>+SUM(M4:M78)</f>
        <v>7148116.1675456231</v>
      </c>
      <c r="N79" s="23"/>
      <c r="O79" s="28"/>
      <c r="P79" s="33">
        <f>AVERAGE(P4:P78)</f>
        <v>58.379321440257236</v>
      </c>
      <c r="Q79" s="38"/>
      <c r="R79" s="43">
        <f>ABS(N81-N80)*100</f>
        <v>3.4936733490754879</v>
      </c>
      <c r="S79" s="3"/>
      <c r="T79" s="3"/>
      <c r="U79" s="8"/>
      <c r="V79" s="3"/>
      <c r="W79" s="3"/>
      <c r="X79" s="3"/>
    </row>
    <row r="80" spans="1:24" x14ac:dyDescent="0.25">
      <c r="A80" s="4"/>
      <c r="B80" s="4"/>
      <c r="C80" s="19"/>
      <c r="D80" s="9"/>
      <c r="E80" s="4"/>
      <c r="F80" s="4"/>
      <c r="G80" s="9"/>
      <c r="H80" s="9" t="s">
        <v>215</v>
      </c>
      <c r="I80" s="14">
        <f>H79/G79*100</f>
        <v>46.875107136423395</v>
      </c>
      <c r="J80" s="9"/>
      <c r="K80" s="9"/>
      <c r="L80" s="9"/>
      <c r="M80" s="9" t="s">
        <v>216</v>
      </c>
      <c r="N80" s="24">
        <f>L79/M79</f>
        <v>0.720029148850168</v>
      </c>
      <c r="O80" s="29"/>
      <c r="P80" s="34" t="s">
        <v>217</v>
      </c>
      <c r="Q80" s="39">
        <f>STDEV(N4:N78)</f>
        <v>0.21940120609362918</v>
      </c>
      <c r="R80" s="44"/>
      <c r="S80" s="4"/>
      <c r="T80" s="4"/>
      <c r="U80" s="9"/>
      <c r="V80" s="4"/>
      <c r="W80" s="4"/>
      <c r="X80" s="4"/>
    </row>
    <row r="81" spans="1:24" ht="15.75" thickBot="1" x14ac:dyDescent="0.3">
      <c r="A81" s="5"/>
      <c r="B81" s="4"/>
      <c r="C81" s="20"/>
      <c r="D81" s="10"/>
      <c r="E81" s="5"/>
      <c r="F81" s="5"/>
      <c r="G81" s="10"/>
      <c r="H81" s="10" t="s">
        <v>218</v>
      </c>
      <c r="I81" s="15">
        <f>STDEV(I4:I78)</f>
        <v>16.854855739219659</v>
      </c>
      <c r="J81" s="10"/>
      <c r="K81" s="10"/>
      <c r="L81" s="10"/>
      <c r="M81" s="10" t="s">
        <v>219</v>
      </c>
      <c r="N81" s="25">
        <f>AVERAGE(N4:N78)</f>
        <v>0.68509241535941312</v>
      </c>
      <c r="O81" s="30"/>
      <c r="P81" s="35" t="s">
        <v>220</v>
      </c>
      <c r="Q81" s="46">
        <f>AVERAGE(R4:R78)</f>
        <v>15.342778044976066</v>
      </c>
      <c r="R81" s="45" t="s">
        <v>221</v>
      </c>
      <c r="S81" s="5">
        <f>+(Q81/N81)</f>
        <v>22.395194722637441</v>
      </c>
      <c r="T81" s="5"/>
      <c r="U81" s="10"/>
      <c r="V81" s="5"/>
      <c r="W81" s="5"/>
      <c r="X81" s="5"/>
    </row>
    <row r="82" spans="1:24" ht="16.5" thickBot="1" x14ac:dyDescent="0.3">
      <c r="B82" s="49" t="s">
        <v>224</v>
      </c>
    </row>
    <row r="84" spans="1:24" ht="15.75" x14ac:dyDescent="0.25">
      <c r="A84" s="48" t="s">
        <v>223</v>
      </c>
    </row>
    <row r="85" spans="1:24" x14ac:dyDescent="0.25">
      <c r="A85" t="s">
        <v>82</v>
      </c>
      <c r="B85" t="s">
        <v>83</v>
      </c>
      <c r="C85" s="17">
        <v>43705</v>
      </c>
      <c r="D85" s="7">
        <v>77500</v>
      </c>
      <c r="E85" t="s">
        <v>26</v>
      </c>
      <c r="F85" t="s">
        <v>27</v>
      </c>
      <c r="G85" s="7">
        <v>7700</v>
      </c>
      <c r="H85" s="7">
        <v>61800</v>
      </c>
      <c r="I85" s="12">
        <f>H85/G85*100</f>
        <v>802.59740259740261</v>
      </c>
      <c r="J85" s="7">
        <v>48431</v>
      </c>
      <c r="K85" s="7">
        <v>42400</v>
      </c>
      <c r="L85" s="7">
        <f>G85-K85</f>
        <v>-34700</v>
      </c>
      <c r="M85" s="7">
        <v>9041.9794921875</v>
      </c>
      <c r="N85" s="22">
        <f>L85/M85</f>
        <v>-3.8376552424147481</v>
      </c>
      <c r="O85" s="27">
        <v>0</v>
      </c>
      <c r="P85" s="32" t="e">
        <f>L85/O85</f>
        <v>#DIV/0!</v>
      </c>
      <c r="Q85" s="37" t="s">
        <v>33</v>
      </c>
      <c r="R85" s="42">
        <f>ABS(N145-N85)*100</f>
        <v>383.76552424147479</v>
      </c>
      <c r="S85" t="s">
        <v>29</v>
      </c>
      <c r="U85" s="7">
        <v>42400</v>
      </c>
      <c r="V85" t="s">
        <v>84</v>
      </c>
      <c r="W85" t="s">
        <v>34</v>
      </c>
      <c r="X85">
        <v>401</v>
      </c>
    </row>
    <row r="86" spans="1:24" x14ac:dyDescent="0.25">
      <c r="A86" t="s">
        <v>101</v>
      </c>
      <c r="B86" t="s">
        <v>102</v>
      </c>
      <c r="C86" s="17">
        <v>44007</v>
      </c>
      <c r="D86" s="7">
        <v>6300</v>
      </c>
      <c r="E86" t="s">
        <v>26</v>
      </c>
      <c r="F86" t="s">
        <v>27</v>
      </c>
      <c r="G86" s="7">
        <v>6300</v>
      </c>
      <c r="H86" s="7">
        <v>4300</v>
      </c>
      <c r="I86" s="12">
        <f>H86/G86*100</f>
        <v>68.253968253968253</v>
      </c>
      <c r="J86" s="7">
        <v>8545</v>
      </c>
      <c r="K86" s="7">
        <v>8000</v>
      </c>
      <c r="L86" s="7">
        <f>G86-K86</f>
        <v>-1700</v>
      </c>
      <c r="M86" s="7">
        <v>817.09143066406295</v>
      </c>
      <c r="N86" s="22">
        <f>L86/M86</f>
        <v>-2.0805505188304121</v>
      </c>
      <c r="O86" s="27">
        <v>168</v>
      </c>
      <c r="P86" s="32">
        <f>L86/O86</f>
        <v>-10.119047619047619</v>
      </c>
      <c r="Q86" s="37" t="s">
        <v>98</v>
      </c>
      <c r="R86" s="42">
        <f>ABS(N140-N86)*100</f>
        <v>208.05505188304122</v>
      </c>
      <c r="S86" t="s">
        <v>29</v>
      </c>
      <c r="U86" s="7">
        <v>8000</v>
      </c>
      <c r="W86" t="s">
        <v>100</v>
      </c>
      <c r="X86">
        <v>401</v>
      </c>
    </row>
    <row r="87" spans="1:24" x14ac:dyDescent="0.25">
      <c r="A87" t="s">
        <v>113</v>
      </c>
      <c r="B87" t="s">
        <v>114</v>
      </c>
      <c r="C87" s="17">
        <v>44008</v>
      </c>
      <c r="D87" s="7">
        <v>1000</v>
      </c>
      <c r="E87" t="s">
        <v>26</v>
      </c>
      <c r="F87" t="s">
        <v>27</v>
      </c>
      <c r="G87" s="7">
        <v>1000</v>
      </c>
      <c r="H87" s="7">
        <v>3600</v>
      </c>
      <c r="I87" s="12">
        <f>H87/G87*100</f>
        <v>360</v>
      </c>
      <c r="J87" s="7">
        <v>7233</v>
      </c>
      <c r="K87" s="7">
        <v>4800</v>
      </c>
      <c r="L87" s="7">
        <f>G87-K87</f>
        <v>-3800</v>
      </c>
      <c r="M87" s="7">
        <v>3647.67626953125</v>
      </c>
      <c r="N87" s="22">
        <f>L87/M87</f>
        <v>-1.0417591143548286</v>
      </c>
      <c r="O87" s="27">
        <v>0</v>
      </c>
      <c r="P87" s="32" t="e">
        <f>L87/O87</f>
        <v>#DIV/0!</v>
      </c>
      <c r="Q87" s="37" t="s">
        <v>28</v>
      </c>
      <c r="R87" s="42">
        <f>ABS(N135-N87)*100</f>
        <v>104.17591143548286</v>
      </c>
      <c r="S87" t="s">
        <v>29</v>
      </c>
      <c r="U87" s="7">
        <v>4800</v>
      </c>
      <c r="W87" t="s">
        <v>30</v>
      </c>
      <c r="X87">
        <v>401</v>
      </c>
    </row>
    <row r="88" spans="1:24" x14ac:dyDescent="0.25">
      <c r="A88" t="s">
        <v>117</v>
      </c>
      <c r="B88" t="s">
        <v>118</v>
      </c>
      <c r="C88" s="17">
        <v>43696</v>
      </c>
      <c r="D88" s="7">
        <v>9900</v>
      </c>
      <c r="E88" t="s">
        <v>26</v>
      </c>
      <c r="F88" t="s">
        <v>54</v>
      </c>
      <c r="G88" s="7">
        <v>9900</v>
      </c>
      <c r="H88" s="7">
        <v>12800</v>
      </c>
      <c r="I88" s="12">
        <f>H88/G88*100</f>
        <v>129.2929292929293</v>
      </c>
      <c r="J88" s="7">
        <v>25668</v>
      </c>
      <c r="K88" s="7">
        <v>14800</v>
      </c>
      <c r="L88" s="7">
        <f>G88-K88</f>
        <v>-4900</v>
      </c>
      <c r="M88" s="7">
        <v>16293.853515625</v>
      </c>
      <c r="N88" s="22">
        <f>L88/M88</f>
        <v>-0.30072689651353146</v>
      </c>
      <c r="O88" s="27">
        <v>552</v>
      </c>
      <c r="P88" s="32">
        <f>L88/O88</f>
        <v>-8.8768115942028984</v>
      </c>
      <c r="Q88" s="37" t="s">
        <v>28</v>
      </c>
      <c r="R88" s="42">
        <f>ABS(N134-N88)*100</f>
        <v>30.072689651353144</v>
      </c>
      <c r="S88" t="s">
        <v>47</v>
      </c>
      <c r="U88" s="7">
        <v>14400</v>
      </c>
      <c r="V88" t="s">
        <v>119</v>
      </c>
      <c r="W88" t="s">
        <v>30</v>
      </c>
      <c r="X88">
        <v>401</v>
      </c>
    </row>
    <row r="89" spans="1:24" x14ac:dyDescent="0.25">
      <c r="A89" t="s">
        <v>94</v>
      </c>
      <c r="B89" t="s">
        <v>95</v>
      </c>
      <c r="C89" s="17">
        <v>44083</v>
      </c>
      <c r="D89" s="7">
        <v>75000</v>
      </c>
      <c r="E89" t="s">
        <v>26</v>
      </c>
      <c r="F89" t="s">
        <v>27</v>
      </c>
      <c r="G89" s="7">
        <v>75000</v>
      </c>
      <c r="H89" s="7">
        <v>17100</v>
      </c>
      <c r="I89" s="12">
        <f>H89/G89*100</f>
        <v>22.8</v>
      </c>
      <c r="J89" s="7">
        <v>34157</v>
      </c>
      <c r="K89" s="7">
        <v>8040</v>
      </c>
      <c r="L89" s="7">
        <f>G89-K89</f>
        <v>66960</v>
      </c>
      <c r="M89" s="7">
        <v>39155.921875</v>
      </c>
      <c r="N89" s="22">
        <f>L89/M89</f>
        <v>1.7100861579446596</v>
      </c>
      <c r="O89" s="27">
        <v>468</v>
      </c>
      <c r="P89" s="32">
        <f>L89/O89</f>
        <v>143.07692307692307</v>
      </c>
      <c r="Q89" s="37" t="s">
        <v>33</v>
      </c>
      <c r="R89" s="42">
        <f>ABS(N142-N89)*100</f>
        <v>171.00861579446595</v>
      </c>
      <c r="S89" t="s">
        <v>29</v>
      </c>
      <c r="U89" s="7">
        <v>6640</v>
      </c>
      <c r="W89" t="s">
        <v>34</v>
      </c>
      <c r="X89">
        <v>401</v>
      </c>
    </row>
  </sheetData>
  <conditionalFormatting sqref="A4:X78 A85:X89">
    <cfRule type="expression" dxfId="1" priority="11" stopIfTrue="1">
      <formula>MOD(ROW(),4)&gt;1</formula>
    </cfRule>
    <cfRule type="expression" dxfId="0" priority="12" stopIfTrue="1">
      <formula>MOD(ROW(),4)&lt;2</formula>
    </cfRule>
  </conditionalFormatting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841C9-945D-409C-9520-8B34C7A527C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2022-02-19T16:19:50Z</cp:lastPrinted>
  <dcterms:created xsi:type="dcterms:W3CDTF">2022-02-19T16:04:37Z</dcterms:created>
  <dcterms:modified xsi:type="dcterms:W3CDTF">2022-06-28T15:30:06Z</dcterms:modified>
</cp:coreProperties>
</file>